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770" windowHeight="11670" activeTab="1"/>
  </bookViews>
  <sheets>
    <sheet name="МП 1" sheetId="2" r:id="rId1"/>
    <sheet name="МП 2" sheetId="1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12" i="1" l="1"/>
  <c r="E12" i="1"/>
  <c r="F12" i="1"/>
  <c r="G12" i="1"/>
  <c r="I12" i="1"/>
  <c r="J12" i="1"/>
  <c r="K12" i="1"/>
  <c r="L12" i="1"/>
  <c r="N12" i="1"/>
  <c r="O12" i="1"/>
  <c r="P12" i="1"/>
  <c r="Q12" i="1"/>
  <c r="K60" i="2"/>
  <c r="E60" i="2"/>
  <c r="Q59" i="2"/>
  <c r="P59" i="2"/>
  <c r="O59" i="2"/>
  <c r="N59" i="2"/>
  <c r="L59" i="2"/>
  <c r="K59" i="2"/>
  <c r="J59" i="2"/>
  <c r="I59" i="2"/>
  <c r="G59" i="2"/>
  <c r="F59" i="2"/>
  <c r="E59" i="2"/>
  <c r="D59" i="2"/>
  <c r="S58" i="2"/>
  <c r="M58" i="2"/>
  <c r="M59" i="2" s="1"/>
  <c r="H58" i="2"/>
  <c r="H59" i="2" s="1"/>
  <c r="C58" i="2"/>
  <c r="C59" i="2" s="1"/>
  <c r="Q56" i="2"/>
  <c r="P56" i="2"/>
  <c r="O56" i="2"/>
  <c r="N56" i="2"/>
  <c r="L56" i="2"/>
  <c r="K56" i="2"/>
  <c r="J56" i="2"/>
  <c r="I56" i="2"/>
  <c r="G56" i="2"/>
  <c r="F56" i="2"/>
  <c r="E56" i="2"/>
  <c r="D56" i="2"/>
  <c r="M55" i="2"/>
  <c r="H55" i="2"/>
  <c r="C55" i="2"/>
  <c r="S55" i="2" s="1"/>
  <c r="M54" i="2"/>
  <c r="S54" i="2" s="1"/>
  <c r="H54" i="2"/>
  <c r="H56" i="2" s="1"/>
  <c r="C54" i="2"/>
  <c r="C56" i="2" s="1"/>
  <c r="Q52" i="2"/>
  <c r="P52" i="2"/>
  <c r="O52" i="2"/>
  <c r="N52" i="2"/>
  <c r="L52" i="2"/>
  <c r="K52" i="2"/>
  <c r="J52" i="2"/>
  <c r="I52" i="2"/>
  <c r="G52" i="2"/>
  <c r="F52" i="2"/>
  <c r="E52" i="2"/>
  <c r="D52" i="2"/>
  <c r="M51" i="2"/>
  <c r="S51" i="2" s="1"/>
  <c r="H51" i="2"/>
  <c r="H52" i="2" s="1"/>
  <c r="C51" i="2"/>
  <c r="C52" i="2" s="1"/>
  <c r="Q49" i="2"/>
  <c r="P49" i="2"/>
  <c r="O49" i="2"/>
  <c r="N49" i="2"/>
  <c r="M49" i="2"/>
  <c r="L49" i="2"/>
  <c r="K49" i="2"/>
  <c r="J49" i="2"/>
  <c r="I49" i="2"/>
  <c r="G49" i="2"/>
  <c r="F49" i="2"/>
  <c r="E49" i="2"/>
  <c r="D49" i="2"/>
  <c r="S48" i="2"/>
  <c r="M48" i="2"/>
  <c r="H48" i="2"/>
  <c r="H49" i="2" s="1"/>
  <c r="S49" i="2" s="1"/>
  <c r="C48" i="2"/>
  <c r="C49" i="2" s="1"/>
  <c r="Q46" i="2"/>
  <c r="P46" i="2"/>
  <c r="O46" i="2"/>
  <c r="N46" i="2"/>
  <c r="L46" i="2"/>
  <c r="K46" i="2"/>
  <c r="J46" i="2"/>
  <c r="I46" i="2"/>
  <c r="G46" i="2"/>
  <c r="F46" i="2"/>
  <c r="E46" i="2"/>
  <c r="D46" i="2"/>
  <c r="M45" i="2"/>
  <c r="S45" i="2" s="1"/>
  <c r="H45" i="2"/>
  <c r="H46" i="2" s="1"/>
  <c r="C45" i="2"/>
  <c r="C46" i="2" s="1"/>
  <c r="Q43" i="2"/>
  <c r="P43" i="2"/>
  <c r="O43" i="2"/>
  <c r="N43" i="2"/>
  <c r="L43" i="2"/>
  <c r="K43" i="2"/>
  <c r="J43" i="2"/>
  <c r="I43" i="2"/>
  <c r="G43" i="2"/>
  <c r="F43" i="2"/>
  <c r="E43" i="2"/>
  <c r="D43" i="2"/>
  <c r="S42" i="2"/>
  <c r="M42" i="2"/>
  <c r="H42" i="2"/>
  <c r="C42" i="2"/>
  <c r="M41" i="2"/>
  <c r="S41" i="2" s="1"/>
  <c r="H41" i="2"/>
  <c r="C41" i="2"/>
  <c r="M40" i="2"/>
  <c r="H40" i="2"/>
  <c r="S40" i="2" s="1"/>
  <c r="C40" i="2"/>
  <c r="C43" i="2" s="1"/>
  <c r="Q38" i="2"/>
  <c r="P38" i="2"/>
  <c r="O38" i="2"/>
  <c r="N38" i="2"/>
  <c r="L38" i="2"/>
  <c r="K38" i="2"/>
  <c r="J38" i="2"/>
  <c r="I38" i="2"/>
  <c r="G38" i="2"/>
  <c r="F38" i="2"/>
  <c r="E38" i="2"/>
  <c r="D38" i="2"/>
  <c r="M37" i="2"/>
  <c r="S37" i="2" s="1"/>
  <c r="H37" i="2"/>
  <c r="C37" i="2"/>
  <c r="M36" i="2"/>
  <c r="H36" i="2"/>
  <c r="S36" i="2" s="1"/>
  <c r="C36" i="2"/>
  <c r="M35" i="2"/>
  <c r="S35" i="2" s="1"/>
  <c r="H35" i="2"/>
  <c r="H38" i="2" s="1"/>
  <c r="C35" i="2"/>
  <c r="C38" i="2" s="1"/>
  <c r="Q33" i="2"/>
  <c r="P33" i="2"/>
  <c r="O33" i="2"/>
  <c r="N33" i="2"/>
  <c r="L33" i="2"/>
  <c r="K33" i="2"/>
  <c r="J33" i="2"/>
  <c r="I33" i="2"/>
  <c r="G33" i="2"/>
  <c r="F33" i="2"/>
  <c r="E33" i="2"/>
  <c r="D33" i="2"/>
  <c r="M32" i="2"/>
  <c r="H32" i="2"/>
  <c r="H33" i="2" s="1"/>
  <c r="C32" i="2"/>
  <c r="M31" i="2"/>
  <c r="S31" i="2" s="1"/>
  <c r="H31" i="2"/>
  <c r="C31" i="2"/>
  <c r="C33" i="2" s="1"/>
  <c r="Q29" i="2"/>
  <c r="P29" i="2"/>
  <c r="O29" i="2"/>
  <c r="N29" i="2"/>
  <c r="L29" i="2"/>
  <c r="K29" i="2"/>
  <c r="J29" i="2"/>
  <c r="I29" i="2"/>
  <c r="G29" i="2"/>
  <c r="F29" i="2"/>
  <c r="E29" i="2"/>
  <c r="D29" i="2"/>
  <c r="M28" i="2"/>
  <c r="H28" i="2"/>
  <c r="S28" i="2" s="1"/>
  <c r="C28" i="2"/>
  <c r="M27" i="2"/>
  <c r="S27" i="2" s="1"/>
  <c r="H27" i="2"/>
  <c r="C27" i="2"/>
  <c r="M26" i="2"/>
  <c r="H26" i="2"/>
  <c r="S26" i="2" s="1"/>
  <c r="C26" i="2"/>
  <c r="M25" i="2"/>
  <c r="S25" i="2" s="1"/>
  <c r="H25" i="2"/>
  <c r="C25" i="2"/>
  <c r="M24" i="2"/>
  <c r="H24" i="2"/>
  <c r="H29" i="2" s="1"/>
  <c r="C24" i="2"/>
  <c r="C29" i="2" s="1"/>
  <c r="Q22" i="2"/>
  <c r="P22" i="2"/>
  <c r="O22" i="2"/>
  <c r="N22" i="2"/>
  <c r="L22" i="2"/>
  <c r="K22" i="2"/>
  <c r="J22" i="2"/>
  <c r="I22" i="2"/>
  <c r="G22" i="2"/>
  <c r="F22" i="2"/>
  <c r="E22" i="2"/>
  <c r="D22" i="2"/>
  <c r="M21" i="2"/>
  <c r="S21" i="2" s="1"/>
  <c r="H21" i="2"/>
  <c r="C21" i="2"/>
  <c r="M20" i="2"/>
  <c r="H20" i="2"/>
  <c r="S20" i="2" s="1"/>
  <c r="C20" i="2"/>
  <c r="M19" i="2"/>
  <c r="S19" i="2" s="1"/>
  <c r="H19" i="2"/>
  <c r="H22" i="2" s="1"/>
  <c r="C19" i="2"/>
  <c r="C22" i="2" s="1"/>
  <c r="Q17" i="2"/>
  <c r="Q60" i="2" s="1"/>
  <c r="P17" i="2"/>
  <c r="P60" i="2" s="1"/>
  <c r="O17" i="2"/>
  <c r="O60" i="2" s="1"/>
  <c r="N17" i="2"/>
  <c r="N60" i="2" s="1"/>
  <c r="L17" i="2"/>
  <c r="L60" i="2" s="1"/>
  <c r="K17" i="2"/>
  <c r="J17" i="2"/>
  <c r="J60" i="2" s="1"/>
  <c r="I17" i="2"/>
  <c r="I60" i="2" s="1"/>
  <c r="G17" i="2"/>
  <c r="G60" i="2" s="1"/>
  <c r="F17" i="2"/>
  <c r="F60" i="2" s="1"/>
  <c r="E17" i="2"/>
  <c r="D17" i="2"/>
  <c r="D60" i="2" s="1"/>
  <c r="M16" i="2"/>
  <c r="H16" i="2"/>
  <c r="S16" i="2" s="1"/>
  <c r="C16" i="2"/>
  <c r="M15" i="2"/>
  <c r="S15" i="2" s="1"/>
  <c r="H15" i="2"/>
  <c r="C15" i="2"/>
  <c r="M14" i="2"/>
  <c r="H14" i="2"/>
  <c r="S14" i="2" s="1"/>
  <c r="C14" i="2"/>
  <c r="M13" i="2"/>
  <c r="S13" i="2" s="1"/>
  <c r="H13" i="2"/>
  <c r="C13" i="2"/>
  <c r="M12" i="2"/>
  <c r="H12" i="2"/>
  <c r="S12" i="2" s="1"/>
  <c r="C12" i="2"/>
  <c r="M11" i="2"/>
  <c r="S11" i="2" s="1"/>
  <c r="H11" i="2"/>
  <c r="C11" i="2"/>
  <c r="C17" i="2" s="1"/>
  <c r="C60" i="2" l="1"/>
  <c r="H43" i="2"/>
  <c r="M56" i="2"/>
  <c r="M22" i="2"/>
  <c r="S22" i="2" s="1"/>
  <c r="M38" i="2"/>
  <c r="S38" i="2" s="1"/>
  <c r="M46" i="2"/>
  <c r="S46" i="2" s="1"/>
  <c r="M52" i="2"/>
  <c r="S24" i="2"/>
  <c r="H17" i="2"/>
  <c r="H60" i="2" s="1"/>
  <c r="M17" i="2"/>
  <c r="M29" i="2"/>
  <c r="S29" i="2" s="1"/>
  <c r="M33" i="2"/>
  <c r="S33" i="2" s="1"/>
  <c r="M43" i="2"/>
  <c r="S43" i="2" s="1"/>
  <c r="S32" i="2"/>
  <c r="S17" i="2" l="1"/>
  <c r="M60" i="2"/>
  <c r="S60" i="2" s="1"/>
  <c r="C11" i="1" l="1"/>
  <c r="C12" i="1" s="1"/>
  <c r="H11" i="1" l="1"/>
  <c r="H12" i="1" s="1"/>
  <c r="M11" i="1" l="1"/>
  <c r="S11" i="1" l="1"/>
  <c r="M12" i="1"/>
  <c r="S12" i="1" s="1"/>
</calcChain>
</file>

<file path=xl/sharedStrings.xml><?xml version="1.0" encoding="utf-8"?>
<sst xmlns="http://schemas.openxmlformats.org/spreadsheetml/2006/main" count="160" uniqueCount="80">
  <si>
    <t>Мероприятия, входящие в план мероприятий программы</t>
  </si>
  <si>
    <t>Всего</t>
  </si>
  <si>
    <t>Федеральный бюджет</t>
  </si>
  <si>
    <t>Областной бюджет</t>
  </si>
  <si>
    <t>Местный бюджет</t>
  </si>
  <si>
    <t>Прочие</t>
  </si>
  <si>
    <t>В том числе:</t>
  </si>
  <si>
    <t>(тыс.руб.)</t>
  </si>
  <si>
    <t>о реализации мероприятий муниципальной программы</t>
  </si>
  <si>
    <t>О Т Ч Е Т</t>
  </si>
  <si>
    <t>Соисполнитель/ участник мероприятия</t>
  </si>
  <si>
    <t>Выполнено на отчетную дату ( нарастающим итогом) тыс. руб.</t>
  </si>
  <si>
    <t>Результат выполнения/ причины не выполнения</t>
  </si>
  <si>
    <t>Исполнение %</t>
  </si>
  <si>
    <t>прочие</t>
  </si>
  <si>
    <t>Итого по программе</t>
  </si>
  <si>
    <t>выполнено</t>
  </si>
  <si>
    <t>мероприятие выполнено</t>
  </si>
  <si>
    <t>выполнена</t>
  </si>
  <si>
    <t xml:space="preserve">мероприятие выполнено </t>
  </si>
  <si>
    <t xml:space="preserve">мероприятие   выполнено </t>
  </si>
  <si>
    <t>мероприятие  выполнено</t>
  </si>
  <si>
    <t xml:space="preserve">Итого </t>
  </si>
  <si>
    <t>Итого</t>
  </si>
  <si>
    <t>Расходы на содержание муниципальных казенных учреждений культуры     ( 00200)</t>
  </si>
  <si>
    <t>Расходы на содержание   муниципальных казенных учреждений  библиотек     ( 00210)</t>
  </si>
  <si>
    <t>Расходы на организацию и проведение культурно-массовых мероприятий ( 01720)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</si>
  <si>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( S0360)</t>
  </si>
  <si>
    <t>Расходы на мероприятия по капитальному ремонту многоквартирных домов    (  02310)</t>
  </si>
  <si>
    <t>"Комплексное развитие территории Дзержинского сельского поселения"</t>
  </si>
  <si>
    <t>ИТОГО 14.4.01.00000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</si>
  <si>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(00130)</t>
  </si>
  <si>
    <t>Расходы на организацию и проведение спортивных мероприятий ( 01740)</t>
  </si>
  <si>
    <t xml:space="preserve">                           Комплекс процессных мероприятий «Обеспечение качественным жильем граждан на территории Дзержинского сельского поселения" (14 4 02)</t>
  </si>
  <si>
    <t>Расходы на прочие мероприятия в области жилищно-коммунального хозяйства ( 01510)</t>
  </si>
  <si>
    <t>Расходы на мероприятия по учету и обслуживанию уличного освещения поселения (01600)</t>
  </si>
  <si>
    <t xml:space="preserve">Расходы на прочие мероприятия по благоустройству поселений          ( 01620)   </t>
  </si>
  <si>
    <t>Расходы на озеленение территории поселения       (01630)</t>
  </si>
  <si>
    <t>Расходы на реализацию мероприятий по борьбе с борщевиком Сосновского              (03020)</t>
  </si>
  <si>
    <t>Расходы на реализацию областного закона от 15 января 2018 года №3-оз "О содействии участию населения в осуществлении местного самоуправления в иных формах на территориях административных центров и городских поселков муниципальных образований Ленинградской области"(S4660)</t>
  </si>
  <si>
    <t>Расходы на реализацию областного закона от 28 декабря 2018 года №147-оз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 муниципальных образований Ленинградской области" (S4770)</t>
  </si>
  <si>
    <t>Расходы на мероприятия по обслуживанию и содержанию автомобильных дорог местного значения (01150)</t>
  </si>
  <si>
    <t>Расходы на проведение инвентаризации и оформление технических и кадастровых паспортов дорог местного значения (01160)</t>
  </si>
  <si>
    <t>Расходы на мероприятия по капитальному ремонту и ремонту автомобильных дорог общего пользования местного значения (01650)</t>
  </si>
  <si>
    <t>Расходы на организацию деятельности по накоплению (в том числе раздельному накоплению) и транспортированию твердых коммунальных отходов (01920)</t>
  </si>
  <si>
    <t>Расходы на мероприятия по укреплению пожарной безопасности на территории поселений (01220)</t>
  </si>
  <si>
    <t>Расходы на профессиональную переподготовку и повышение квалификации муниципальных служащих (01780)</t>
  </si>
  <si>
    <t>Расходы на реализацию комплекса мероприятий по борьбе с борщевиком Сосновского на территориях муниципальных образований Ленинградской области(S4310)</t>
  </si>
  <si>
    <t>Исполнитель:Николаева Наталья Николаевна</t>
  </si>
  <si>
    <r>
      <rPr>
        <b/>
        <sz val="14"/>
        <color theme="1"/>
        <rFont val="Times New Roman"/>
        <family val="1"/>
        <charset val="204"/>
      </rPr>
      <t>за 2023 год</t>
    </r>
    <r>
      <rPr>
        <sz val="14"/>
        <color theme="1"/>
        <rFont val="Times New Roman"/>
        <family val="1"/>
        <charset val="204"/>
      </rPr>
      <t xml:space="preserve"> (нарастающим итогом)</t>
    </r>
  </si>
  <si>
    <t>Объем финансирования                                                                                     План на 2023 год</t>
  </si>
  <si>
    <t>Объем финансирования                                                                                     Факт 2023 года</t>
  </si>
  <si>
    <t xml:space="preserve">                Муниципальная программа Дзержинского сельского поселения Лужского муниципального района"Комплексное развитие Дзержинского сельского поселения"                                                        Комплекс процессных мероприятий "Развитие культуры, физической культуры,спорта и молодежной политики (14 4 01)</t>
  </si>
  <si>
    <t>Неисполнение обусловлено по нескольким причинам:  по коммунальныи услугам,расчеты с бюджетом, услуги банка(договор эквайринга- платные услуги)</t>
  </si>
  <si>
    <t>Расходы на проведение технической экспертизы, ремонт и прочие мероприятия по содержанию объектов жилищного фонда (  00370)</t>
  </si>
  <si>
    <t>Экономия средств по заключенным контрактам</t>
  </si>
  <si>
    <t>Расходы на реализацию мероприятий по обеспечению жильем молодых семей (L4970)</t>
  </si>
  <si>
    <t xml:space="preserve">мероприятие выполнено, остаток средств поселения </t>
  </si>
  <si>
    <t>Из-за технических проблем в программе АЦК-Госзаказ в декабре 2023г. не осуществились ранее планированные услуги по благоустройству поселения</t>
  </si>
  <si>
    <t>Расходы на мероприятия по оборудованию и ремонту контейнерных площадок (00460)</t>
  </si>
  <si>
    <t>Расходы на организациюи содержание мест захоронения (01610)</t>
  </si>
  <si>
    <t>Из-за технических проблем в программе АЦК-Госзаказ в декабре 2023г. не осуществились ранее планированные услуги</t>
  </si>
  <si>
    <t>мероприятие  выполнено в полном объеме</t>
  </si>
  <si>
    <t>Расходы на капитальный ремонт и ремонт автомобильных дорог общего пользования местного значения, имеющих приоритетный социально значимый характер(S4200)</t>
  </si>
  <si>
    <t>Расходы на благоустройство сельских территорий(S5670)</t>
  </si>
  <si>
    <t>Расходы на приобретение автономных источников электроснабжения (дизель-генераторов)(S4270)</t>
  </si>
  <si>
    <t>Мероприятия, направленные на достижение цели федерального проекта "Дорожная сеть"(14.8.03)</t>
  </si>
  <si>
    <t>Мероприятия, направленные на достижение цели федерального проекта "Благоустройство сельских территорий"(14.8.04)</t>
  </si>
  <si>
    <t>Мероприятия, направленные на достижение цели федерального проекта "Содействие развитию инфраструктуры муниципальных образований"(14.8.05)</t>
  </si>
  <si>
    <t>И.о главы администрации</t>
  </si>
  <si>
    <t>И.В.Зайцев</t>
  </si>
  <si>
    <t>"Формирование современной городской (сельской) среды на территории Дзержинского сельского поселения "</t>
  </si>
  <si>
    <t xml:space="preserve">                Региональный проект «Формирование комфортной городской среды» (81 2 F2)</t>
  </si>
  <si>
    <t>Расходы на реализацию программ формирования современной городской среды     ( 55550)</t>
  </si>
  <si>
    <t>Комплекс процессных мероприятий "Устойчивое общественное развитие в Дзержинском сельском поселении" (14.4.04)</t>
  </si>
  <si>
    <t>Комплекс процессных мероприятий "Содержание и ремонт автомомбильных дорог общего пользования местного значения" (14.4.05)</t>
  </si>
  <si>
    <t>Комплекс процессных мероприятий "Безопасность Дзержинского сельского поселения" (14.4.07)</t>
  </si>
  <si>
    <t>Комплекс процессных мероприятий "Развитие муниципальной службы Дзержинского сельского поселения" (14.4.08)</t>
  </si>
  <si>
    <t xml:space="preserve">Комплекс процессных мероприятий "Поддержание устойчивой работы объектов жилищно-коммунальной и инженерной инфраструктуры и благоустройству Дзержинского сельского поселения (14.4.03)                                                                      </t>
  </si>
  <si>
    <t>Комплекс процессных мероприятий "Охрана окружающей среды Дзержинского сельского поселения" (14.4.06)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</si>
</sst>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164" fontId="1" fillId="0" borderId="1" xfId="0" applyNumberFormat="1" applyFont="1" applyBorder="1" applyAlignment="1">
      <alignment horizontal="center" vertical="center" wrapText="1" shrinkToFit="1"/>
    </xf>
    <xf numFmtId="164" fontId="3" fillId="0" borderId="1" xfId="0" applyNumberFormat="1" applyFont="1" applyBorder="1" applyAlignment="1">
      <alignment horizontal="center" vertical="center" wrapText="1" shrinkToFit="1"/>
    </xf>
    <xf numFmtId="164" fontId="1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 shrinkToFit="1"/>
    </xf>
    <xf numFmtId="164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 shrinkToFit="1"/>
    </xf>
    <xf numFmtId="164" fontId="3" fillId="0" borderId="0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5" fillId="0" borderId="0" xfId="0" applyFont="1" applyAlignment="1"/>
    <xf numFmtId="0" fontId="4" fillId="0" borderId="0" xfId="0" applyFont="1" applyAlignme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 shrinkToFit="1"/>
    </xf>
    <xf numFmtId="165" fontId="1" fillId="0" borderId="1" xfId="0" applyNumberFormat="1" applyFont="1" applyBorder="1" applyAlignment="1">
      <alignment wrapText="1" shrinkToFit="1"/>
    </xf>
    <xf numFmtId="0" fontId="2" fillId="0" borderId="8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vertical="center" wrapText="1" shrinkToFit="1"/>
    </xf>
    <xf numFmtId="0" fontId="1" fillId="0" borderId="1" xfId="0" applyFont="1" applyBorder="1" applyAlignment="1">
      <alignment horizont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vertical="center" wrapText="1" shrinkToFit="1"/>
    </xf>
    <xf numFmtId="0" fontId="3" fillId="0" borderId="1" xfId="0" applyFont="1" applyBorder="1" applyAlignment="1">
      <alignment vertical="center" wrapText="1" shrinkToFit="1"/>
    </xf>
    <xf numFmtId="165" fontId="3" fillId="0" borderId="1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 wrapText="1" shrinkToFit="1"/>
    </xf>
    <xf numFmtId="164" fontId="6" fillId="0" borderId="1" xfId="0" applyNumberFormat="1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vertical="center" wrapText="1" shrinkToFit="1"/>
    </xf>
    <xf numFmtId="164" fontId="9" fillId="0" borderId="1" xfId="0" applyNumberFormat="1" applyFont="1" applyBorder="1" applyAlignment="1">
      <alignment horizontal="center" vertical="center" wrapText="1" shrinkToFit="1"/>
    </xf>
    <xf numFmtId="165" fontId="9" fillId="0" borderId="1" xfId="0" applyNumberFormat="1" applyFont="1" applyBorder="1" applyAlignment="1">
      <alignment wrapText="1" shrinkToFit="1"/>
    </xf>
    <xf numFmtId="164" fontId="8" fillId="0" borderId="1" xfId="0" applyNumberFormat="1" applyFont="1" applyBorder="1" applyAlignment="1">
      <alignment horizontal="center" vertical="center" wrapText="1" shrinkToFit="1"/>
    </xf>
    <xf numFmtId="164" fontId="10" fillId="0" borderId="1" xfId="0" applyNumberFormat="1" applyFont="1" applyBorder="1" applyAlignment="1">
      <alignment horizontal="center" vertical="center" wrapText="1" shrinkToFit="1"/>
    </xf>
    <xf numFmtId="0" fontId="11" fillId="0" borderId="0" xfId="0" applyFont="1"/>
    <xf numFmtId="164" fontId="10" fillId="2" borderId="1" xfId="0" applyNumberFormat="1" applyFont="1" applyFill="1" applyBorder="1" applyAlignment="1">
      <alignment horizontal="center" vertical="center" wrapText="1" shrinkToFit="1"/>
    </xf>
    <xf numFmtId="164" fontId="3" fillId="2" borderId="6" xfId="0" applyNumberFormat="1" applyFont="1" applyFill="1" applyBorder="1" applyAlignment="1">
      <alignment horizontal="center" vertical="center" wrapText="1" shrinkToFit="1"/>
    </xf>
    <xf numFmtId="164" fontId="6" fillId="2" borderId="6" xfId="0" applyNumberFormat="1" applyFont="1" applyFill="1" applyBorder="1" applyAlignment="1">
      <alignment horizontal="center" vertical="center" wrapText="1" shrinkToFit="1"/>
    </xf>
    <xf numFmtId="165" fontId="1" fillId="0" borderId="6" xfId="0" applyNumberFormat="1" applyFont="1" applyBorder="1" applyAlignment="1">
      <alignment vertical="center" wrapText="1" shrinkToFit="1"/>
    </xf>
    <xf numFmtId="164" fontId="1" fillId="0" borderId="8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 wrapText="1" shrinkToFit="1"/>
    </xf>
    <xf numFmtId="165" fontId="1" fillId="0" borderId="8" xfId="0" applyNumberFormat="1" applyFont="1" applyBorder="1"/>
    <xf numFmtId="0" fontId="6" fillId="2" borderId="6" xfId="0" applyFont="1" applyFill="1" applyBorder="1" applyAlignment="1">
      <alignment horizontal="center" vertical="center" wrapText="1" shrinkToFit="1"/>
    </xf>
    <xf numFmtId="0" fontId="2" fillId="0" borderId="8" xfId="0" applyFont="1" applyBorder="1" applyAlignment="1">
      <alignment vertical="center" wrapText="1" shrinkToFit="1"/>
    </xf>
    <xf numFmtId="0" fontId="2" fillId="0" borderId="1" xfId="0" applyFont="1" applyBorder="1" applyAlignment="1">
      <alignment vertical="top" wrapText="1" shrinkToFit="1"/>
    </xf>
    <xf numFmtId="0" fontId="12" fillId="0" borderId="12" xfId="0" applyFont="1" applyBorder="1" applyAlignment="1">
      <alignment vertical="top" wrapText="1"/>
    </xf>
    <xf numFmtId="0" fontId="2" fillId="0" borderId="1" xfId="0" applyNumberFormat="1" applyFont="1" applyBorder="1" applyAlignment="1">
      <alignment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 shrinkToFit="1"/>
    </xf>
    <xf numFmtId="164" fontId="6" fillId="2" borderId="1" xfId="0" applyNumberFormat="1" applyFont="1" applyFill="1" applyBorder="1" applyAlignment="1">
      <alignment horizontal="center" vertical="center" wrapText="1" shrinkToFit="1"/>
    </xf>
    <xf numFmtId="165" fontId="1" fillId="0" borderId="1" xfId="0" applyNumberFormat="1" applyFont="1" applyBorder="1" applyAlignment="1">
      <alignment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9" xfId="0" applyFont="1" applyBorder="1" applyAlignment="1">
      <alignment horizontal="center" vertical="center" wrapText="1" shrinkToFit="1"/>
    </xf>
    <xf numFmtId="0" fontId="1" fillId="0" borderId="10" xfId="0" applyFont="1" applyBorder="1" applyAlignment="1">
      <alignment horizontal="center" vertical="center" wrapText="1" shrinkToFit="1"/>
    </xf>
    <xf numFmtId="0" fontId="1" fillId="0" borderId="11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center" wrapText="1" shrinkToFit="1"/>
    </xf>
    <xf numFmtId="0" fontId="1" fillId="0" borderId="8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top" wrapText="1" shrinkToFit="1"/>
    </xf>
    <xf numFmtId="0" fontId="1" fillId="0" borderId="7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opLeftCell="A52" workbookViewId="0">
      <selection activeCell="W40" sqref="W40"/>
    </sheetView>
  </sheetViews>
  <sheetFormatPr defaultRowHeight="15.75" x14ac:dyDescent="0.25"/>
  <cols>
    <col min="1" max="1" width="23.140625" style="1" customWidth="1"/>
    <col min="2" max="2" width="7" style="1" customWidth="1"/>
    <col min="3" max="3" width="9.140625" style="1"/>
    <col min="4" max="4" width="8.7109375" style="1" customWidth="1"/>
    <col min="5" max="5" width="10.42578125" style="1" customWidth="1"/>
    <col min="6" max="6" width="9.140625" style="1"/>
    <col min="7" max="7" width="9" style="1" customWidth="1"/>
    <col min="8" max="8" width="10.140625" style="1" customWidth="1"/>
    <col min="9" max="9" width="8" style="1" customWidth="1"/>
    <col min="10" max="10" width="9.5703125" style="1" customWidth="1"/>
    <col min="11" max="11" width="10.140625" style="1" customWidth="1"/>
    <col min="12" max="12" width="8.140625" style="1" customWidth="1"/>
    <col min="13" max="13" width="10.5703125" style="1" customWidth="1"/>
    <col min="14" max="14" width="9.28515625" style="1" customWidth="1"/>
    <col min="15" max="15" width="10.140625" style="1" customWidth="1"/>
    <col min="16" max="16" width="8.5703125" style="1" customWidth="1"/>
    <col min="17" max="17" width="8" style="1" customWidth="1"/>
    <col min="18" max="18" width="14.85546875" style="1" customWidth="1"/>
    <col min="19" max="19" width="7.85546875" style="1" customWidth="1"/>
  </cols>
  <sheetData>
    <row r="1" spans="1:19" ht="18.75" x14ac:dyDescent="0.3">
      <c r="A1" s="19"/>
      <c r="B1" s="62" t="s">
        <v>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19"/>
      <c r="Q1" s="19"/>
      <c r="R1" s="19"/>
    </row>
    <row r="2" spans="1:19" ht="18.75" x14ac:dyDescent="0.3">
      <c r="A2" s="19"/>
      <c r="B2" s="62" t="s">
        <v>8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19"/>
      <c r="Q2" s="19"/>
      <c r="R2" s="19"/>
    </row>
    <row r="3" spans="1:19" ht="18.75" x14ac:dyDescent="0.3">
      <c r="A3" s="19"/>
      <c r="B3" s="62" t="s">
        <v>29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19"/>
      <c r="Q3" s="19"/>
      <c r="R3" s="19"/>
    </row>
    <row r="4" spans="1:19" ht="18.75" x14ac:dyDescent="0.3">
      <c r="A4" s="20"/>
      <c r="B4" s="63" t="s">
        <v>49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20"/>
      <c r="Q4" s="20"/>
      <c r="R4" s="20"/>
    </row>
    <row r="5" spans="1:19" x14ac:dyDescent="0.25">
      <c r="P5" s="64" t="s">
        <v>7</v>
      </c>
      <c r="Q5" s="64"/>
      <c r="R5" s="64"/>
      <c r="S5" s="64"/>
    </row>
    <row r="6" spans="1:19" ht="89.25" x14ac:dyDescent="0.25">
      <c r="A6" s="65" t="s">
        <v>0</v>
      </c>
      <c r="B6" s="53" t="s">
        <v>10</v>
      </c>
      <c r="C6" s="66" t="s">
        <v>50</v>
      </c>
      <c r="D6" s="66"/>
      <c r="E6" s="66"/>
      <c r="F6" s="66"/>
      <c r="G6" s="66"/>
      <c r="H6" s="66" t="s">
        <v>51</v>
      </c>
      <c r="I6" s="66"/>
      <c r="J6" s="66"/>
      <c r="K6" s="66"/>
      <c r="L6" s="66"/>
      <c r="M6" s="67" t="s">
        <v>11</v>
      </c>
      <c r="N6" s="68"/>
      <c r="O6" s="68"/>
      <c r="P6" s="68"/>
      <c r="Q6" s="69"/>
      <c r="R6" s="70" t="s">
        <v>12</v>
      </c>
      <c r="S6" s="73" t="s">
        <v>13</v>
      </c>
    </row>
    <row r="7" spans="1:19" x14ac:dyDescent="0.25">
      <c r="A7" s="65"/>
      <c r="B7" s="53"/>
      <c r="C7" s="66" t="s">
        <v>1</v>
      </c>
      <c r="D7" s="66" t="s">
        <v>6</v>
      </c>
      <c r="E7" s="66"/>
      <c r="F7" s="66"/>
      <c r="G7" s="66"/>
      <c r="H7" s="66" t="s">
        <v>1</v>
      </c>
      <c r="I7" s="66" t="s">
        <v>6</v>
      </c>
      <c r="J7" s="66"/>
      <c r="K7" s="66"/>
      <c r="L7" s="66"/>
      <c r="M7" s="66" t="s">
        <v>1</v>
      </c>
      <c r="N7" s="76" t="s">
        <v>6</v>
      </c>
      <c r="O7" s="77"/>
      <c r="P7" s="77"/>
      <c r="Q7" s="78"/>
      <c r="R7" s="71"/>
      <c r="S7" s="74"/>
    </row>
    <row r="8" spans="1:19" ht="38.25" x14ac:dyDescent="0.25">
      <c r="A8" s="65"/>
      <c r="B8" s="53"/>
      <c r="C8" s="66"/>
      <c r="D8" s="53" t="s">
        <v>2</v>
      </c>
      <c r="E8" s="53" t="s">
        <v>3</v>
      </c>
      <c r="F8" s="53" t="s">
        <v>4</v>
      </c>
      <c r="G8" s="53" t="s">
        <v>5</v>
      </c>
      <c r="H8" s="66"/>
      <c r="I8" s="53" t="s">
        <v>2</v>
      </c>
      <c r="J8" s="53" t="s">
        <v>3</v>
      </c>
      <c r="K8" s="53" t="s">
        <v>4</v>
      </c>
      <c r="L8" s="53" t="s">
        <v>5</v>
      </c>
      <c r="M8" s="66"/>
      <c r="N8" s="24" t="s">
        <v>2</v>
      </c>
      <c r="O8" s="24" t="s">
        <v>3</v>
      </c>
      <c r="P8" s="24" t="s">
        <v>4</v>
      </c>
      <c r="Q8" s="24" t="s">
        <v>14</v>
      </c>
      <c r="R8" s="72"/>
      <c r="S8" s="75"/>
    </row>
    <row r="9" spans="1:19" x14ac:dyDescent="0.25">
      <c r="A9" s="53">
        <v>1</v>
      </c>
      <c r="B9" s="53">
        <v>2</v>
      </c>
      <c r="C9" s="52">
        <v>3</v>
      </c>
      <c r="D9" s="52">
        <v>4</v>
      </c>
      <c r="E9" s="52">
        <v>5</v>
      </c>
      <c r="F9" s="52">
        <v>6</v>
      </c>
      <c r="G9" s="52">
        <v>7</v>
      </c>
      <c r="H9" s="52">
        <v>8</v>
      </c>
      <c r="I9" s="52">
        <v>9</v>
      </c>
      <c r="J9" s="52">
        <v>10</v>
      </c>
      <c r="K9" s="52">
        <v>11</v>
      </c>
      <c r="L9" s="52">
        <v>12</v>
      </c>
      <c r="M9" s="52">
        <v>13</v>
      </c>
      <c r="N9" s="52">
        <v>14</v>
      </c>
      <c r="O9" s="52">
        <v>15</v>
      </c>
      <c r="P9" s="52">
        <v>16</v>
      </c>
      <c r="Q9" s="52">
        <v>17</v>
      </c>
      <c r="R9" s="52">
        <v>18</v>
      </c>
      <c r="S9" s="26">
        <v>19</v>
      </c>
    </row>
    <row r="10" spans="1:19" ht="45" customHeight="1" x14ac:dyDescent="0.25">
      <c r="A10" s="59" t="s">
        <v>52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</row>
    <row r="11" spans="1:19" ht="60" x14ac:dyDescent="0.25">
      <c r="A11" s="25" t="s">
        <v>24</v>
      </c>
      <c r="B11" s="13"/>
      <c r="C11" s="5">
        <f>D11+E11+F11+G11</f>
        <v>3083.5</v>
      </c>
      <c r="D11" s="5"/>
      <c r="E11" s="5"/>
      <c r="F11" s="5">
        <v>3083.5</v>
      </c>
      <c r="G11" s="5"/>
      <c r="H11" s="5">
        <f>SUM(I11:L11)</f>
        <v>3083.5</v>
      </c>
      <c r="I11" s="5"/>
      <c r="J11" s="5"/>
      <c r="K11" s="5">
        <v>3083.5</v>
      </c>
      <c r="L11" s="5"/>
      <c r="M11" s="5">
        <f t="shared" ref="M11:M13" si="0">SUM(N11:Q11)</f>
        <v>3065.4</v>
      </c>
      <c r="N11" s="5"/>
      <c r="O11" s="5"/>
      <c r="P11" s="5">
        <v>3065.4</v>
      </c>
      <c r="Q11" s="5"/>
      <c r="R11" s="32" t="s">
        <v>17</v>
      </c>
      <c r="S11" s="23">
        <f t="shared" ref="S11:S17" si="1">M11*100/H11</f>
        <v>99.413004702448518</v>
      </c>
    </row>
    <row r="12" spans="1:19" ht="60" x14ac:dyDescent="0.25">
      <c r="A12" s="25" t="s">
        <v>25</v>
      </c>
      <c r="B12" s="13"/>
      <c r="C12" s="5">
        <f t="shared" ref="C12:C13" si="2">SUM(D12:G12)</f>
        <v>1160.7</v>
      </c>
      <c r="D12" s="5"/>
      <c r="E12" s="5"/>
      <c r="F12" s="5">
        <v>1160.7</v>
      </c>
      <c r="G12" s="5"/>
      <c r="H12" s="5">
        <f t="shared" ref="H12:H15" si="3">SUM(I12:L12)</f>
        <v>1160.7</v>
      </c>
      <c r="I12" s="5"/>
      <c r="J12" s="5"/>
      <c r="K12" s="5">
        <v>1160.7</v>
      </c>
      <c r="L12" s="5"/>
      <c r="M12" s="5">
        <f t="shared" si="0"/>
        <v>1159.3</v>
      </c>
      <c r="N12" s="5"/>
      <c r="O12" s="5"/>
      <c r="P12" s="5">
        <v>1159.3</v>
      </c>
      <c r="Q12" s="5"/>
      <c r="R12" s="32" t="s">
        <v>17</v>
      </c>
      <c r="S12" s="23">
        <f t="shared" si="1"/>
        <v>99.8793831308693</v>
      </c>
    </row>
    <row r="13" spans="1:19" ht="75" x14ac:dyDescent="0.25">
      <c r="A13" s="25" t="s">
        <v>26</v>
      </c>
      <c r="B13" s="13"/>
      <c r="C13" s="5">
        <f t="shared" si="2"/>
        <v>133.1</v>
      </c>
      <c r="D13" s="5"/>
      <c r="E13" s="5"/>
      <c r="F13" s="5">
        <v>133.1</v>
      </c>
      <c r="G13" s="5"/>
      <c r="H13" s="5">
        <f t="shared" si="3"/>
        <v>133.1</v>
      </c>
      <c r="I13" s="5"/>
      <c r="J13" s="5"/>
      <c r="K13" s="5">
        <v>133.1</v>
      </c>
      <c r="L13" s="5"/>
      <c r="M13" s="5">
        <f t="shared" si="0"/>
        <v>132</v>
      </c>
      <c r="N13" s="5"/>
      <c r="O13" s="5"/>
      <c r="P13" s="5">
        <v>132</v>
      </c>
      <c r="Q13" s="5"/>
      <c r="R13" s="32" t="s">
        <v>21</v>
      </c>
      <c r="S13" s="23">
        <f t="shared" si="1"/>
        <v>99.173553719008268</v>
      </c>
    </row>
    <row r="14" spans="1:19" ht="180" x14ac:dyDescent="0.25">
      <c r="A14" s="25" t="s">
        <v>27</v>
      </c>
      <c r="B14" s="13"/>
      <c r="C14" s="5">
        <f t="shared" ref="C14:C15" si="4">SUM(D14:G14)</f>
        <v>3256.6</v>
      </c>
      <c r="D14" s="5"/>
      <c r="E14" s="5">
        <v>1628.3</v>
      </c>
      <c r="F14" s="5">
        <v>1628.3</v>
      </c>
      <c r="G14" s="5"/>
      <c r="H14" s="5">
        <f t="shared" si="3"/>
        <v>3256.6</v>
      </c>
      <c r="I14" s="5"/>
      <c r="J14" s="5">
        <v>1628.3</v>
      </c>
      <c r="K14" s="5">
        <v>1628.3</v>
      </c>
      <c r="L14" s="5"/>
      <c r="M14" s="5">
        <f>N14+O14+P14+Q14</f>
        <v>3256.6</v>
      </c>
      <c r="N14" s="5"/>
      <c r="O14" s="5">
        <v>1628.3</v>
      </c>
      <c r="P14" s="5">
        <v>1628.3</v>
      </c>
      <c r="Q14" s="5"/>
      <c r="R14" s="32" t="s">
        <v>21</v>
      </c>
      <c r="S14" s="23">
        <f t="shared" si="1"/>
        <v>100</v>
      </c>
    </row>
    <row r="15" spans="1:19" ht="180" x14ac:dyDescent="0.25">
      <c r="A15" s="25" t="s">
        <v>31</v>
      </c>
      <c r="B15" s="13"/>
      <c r="C15" s="5">
        <f t="shared" si="4"/>
        <v>5992.6</v>
      </c>
      <c r="D15" s="5"/>
      <c r="E15" s="5"/>
      <c r="F15" s="5">
        <v>5992.6</v>
      </c>
      <c r="G15" s="5"/>
      <c r="H15" s="5">
        <f t="shared" si="3"/>
        <v>5992.6</v>
      </c>
      <c r="I15" s="5"/>
      <c r="J15" s="5"/>
      <c r="K15" s="5">
        <v>5992.6</v>
      </c>
      <c r="L15" s="5"/>
      <c r="M15" s="5">
        <f>N15+O15+P15+Q15</f>
        <v>5428.6</v>
      </c>
      <c r="N15" s="5"/>
      <c r="O15" s="5"/>
      <c r="P15" s="5">
        <v>5428.6</v>
      </c>
      <c r="Q15" s="5"/>
      <c r="R15" s="32" t="s">
        <v>53</v>
      </c>
      <c r="S15" s="23">
        <f t="shared" si="1"/>
        <v>90.588392350565698</v>
      </c>
    </row>
    <row r="16" spans="1:19" ht="60" x14ac:dyDescent="0.25">
      <c r="A16" s="25" t="s">
        <v>32</v>
      </c>
      <c r="B16" s="13"/>
      <c r="C16" s="5">
        <f t="shared" ref="C16" si="5">SUM(D16:G16)</f>
        <v>20</v>
      </c>
      <c r="D16" s="5"/>
      <c r="E16" s="5"/>
      <c r="F16" s="5">
        <v>20</v>
      </c>
      <c r="G16" s="5"/>
      <c r="H16" s="5">
        <f t="shared" ref="H16" si="6">SUM(I16:L16)</f>
        <v>20</v>
      </c>
      <c r="I16" s="5"/>
      <c r="J16" s="5"/>
      <c r="K16" s="5">
        <v>20</v>
      </c>
      <c r="L16" s="5"/>
      <c r="M16" s="5">
        <f>N16+O16+P16+Q16</f>
        <v>20</v>
      </c>
      <c r="N16" s="5"/>
      <c r="O16" s="5"/>
      <c r="P16" s="5">
        <v>20</v>
      </c>
      <c r="Q16" s="5"/>
      <c r="R16" s="32" t="s">
        <v>19</v>
      </c>
      <c r="S16" s="23">
        <f t="shared" si="1"/>
        <v>100</v>
      </c>
    </row>
    <row r="17" spans="1:19" x14ac:dyDescent="0.25">
      <c r="A17" s="27" t="s">
        <v>30</v>
      </c>
      <c r="B17" s="15"/>
      <c r="C17" s="40">
        <f t="shared" ref="C17:Q17" si="7">SUM(C11:C16)</f>
        <v>13646.5</v>
      </c>
      <c r="D17" s="8">
        <f t="shared" si="7"/>
        <v>0</v>
      </c>
      <c r="E17" s="8">
        <f t="shared" si="7"/>
        <v>1628.3</v>
      </c>
      <c r="F17" s="8">
        <f t="shared" si="7"/>
        <v>12018.2</v>
      </c>
      <c r="G17" s="8">
        <f t="shared" si="7"/>
        <v>0</v>
      </c>
      <c r="H17" s="8">
        <f t="shared" si="7"/>
        <v>13646.5</v>
      </c>
      <c r="I17" s="8">
        <f t="shared" si="7"/>
        <v>0</v>
      </c>
      <c r="J17" s="8">
        <f t="shared" si="7"/>
        <v>1628.3</v>
      </c>
      <c r="K17" s="8">
        <f t="shared" si="7"/>
        <v>12018.2</v>
      </c>
      <c r="L17" s="8">
        <f t="shared" si="7"/>
        <v>0</v>
      </c>
      <c r="M17" s="8">
        <f t="shared" si="7"/>
        <v>13061.9</v>
      </c>
      <c r="N17" s="8">
        <f t="shared" si="7"/>
        <v>0</v>
      </c>
      <c r="O17" s="8">
        <f t="shared" si="7"/>
        <v>1628.3</v>
      </c>
      <c r="P17" s="8">
        <f t="shared" si="7"/>
        <v>11433.6</v>
      </c>
      <c r="Q17" s="8">
        <f t="shared" si="7"/>
        <v>0</v>
      </c>
      <c r="R17" s="8" t="s">
        <v>16</v>
      </c>
      <c r="S17" s="23">
        <f t="shared" si="1"/>
        <v>95.716117685853519</v>
      </c>
    </row>
    <row r="18" spans="1:19" ht="21" customHeight="1" x14ac:dyDescent="0.25">
      <c r="A18" s="59" t="s">
        <v>33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1"/>
    </row>
    <row r="19" spans="1:19" ht="75.75" thickBot="1" x14ac:dyDescent="0.3">
      <c r="A19" s="50" t="s">
        <v>28</v>
      </c>
      <c r="B19" s="34"/>
      <c r="C19" s="35">
        <f t="shared" ref="C19:C21" si="8">SUM(D19:G19)</f>
        <v>1189.5</v>
      </c>
      <c r="D19" s="35"/>
      <c r="E19" s="35"/>
      <c r="F19" s="35">
        <v>1189.5</v>
      </c>
      <c r="G19" s="35"/>
      <c r="H19" s="35">
        <f t="shared" ref="H19:H21" si="9">SUM(I19:L19)</f>
        <v>1189.2</v>
      </c>
      <c r="I19" s="35"/>
      <c r="J19" s="35"/>
      <c r="K19" s="35">
        <v>1189.2</v>
      </c>
      <c r="L19" s="35"/>
      <c r="M19" s="35">
        <f>SUM(N19:Q19)</f>
        <v>1176</v>
      </c>
      <c r="N19" s="35"/>
      <c r="O19" s="35"/>
      <c r="P19" s="35">
        <v>1176</v>
      </c>
      <c r="Q19" s="35"/>
      <c r="R19" s="32" t="s">
        <v>19</v>
      </c>
      <c r="S19" s="36">
        <f>M19*100/H19</f>
        <v>98.890010090817356</v>
      </c>
    </row>
    <row r="20" spans="1:19" ht="105.75" thickBot="1" x14ac:dyDescent="0.3">
      <c r="A20" s="50" t="s">
        <v>54</v>
      </c>
      <c r="B20" s="34"/>
      <c r="C20" s="35">
        <f t="shared" si="8"/>
        <v>330</v>
      </c>
      <c r="D20" s="35"/>
      <c r="E20" s="35"/>
      <c r="F20" s="35">
        <v>330</v>
      </c>
      <c r="G20" s="35"/>
      <c r="H20" s="35">
        <f t="shared" si="9"/>
        <v>330</v>
      </c>
      <c r="I20" s="35"/>
      <c r="J20" s="35"/>
      <c r="K20" s="35">
        <v>330</v>
      </c>
      <c r="L20" s="35"/>
      <c r="M20" s="35">
        <f>SUM(N20:Q20)</f>
        <v>254.2</v>
      </c>
      <c r="N20" s="35"/>
      <c r="O20" s="35"/>
      <c r="P20" s="35">
        <v>254.2</v>
      </c>
      <c r="Q20" s="35"/>
      <c r="R20" s="37" t="s">
        <v>55</v>
      </c>
      <c r="S20" s="36">
        <f t="shared" ref="S20:S21" si="10">M20*100/H20</f>
        <v>77.030303030303031</v>
      </c>
    </row>
    <row r="21" spans="1:19" ht="51" x14ac:dyDescent="0.25">
      <c r="A21" s="13" t="s">
        <v>56</v>
      </c>
      <c r="B21" s="13"/>
      <c r="C21" s="5">
        <f t="shared" si="8"/>
        <v>1596.9999999999998</v>
      </c>
      <c r="D21" s="5">
        <v>189.8</v>
      </c>
      <c r="E21" s="5">
        <v>1184.5999999999999</v>
      </c>
      <c r="F21" s="5">
        <v>222.6</v>
      </c>
      <c r="G21" s="5"/>
      <c r="H21" s="5">
        <f t="shared" si="9"/>
        <v>1596.9999999999998</v>
      </c>
      <c r="I21" s="5">
        <v>189.8</v>
      </c>
      <c r="J21" s="5">
        <v>1184.5999999999999</v>
      </c>
      <c r="K21" s="5">
        <v>222.6</v>
      </c>
      <c r="L21" s="5"/>
      <c r="M21" s="5">
        <f>N21+O21+P21+Q21</f>
        <v>1510.3999999999999</v>
      </c>
      <c r="N21" s="5">
        <v>189.8</v>
      </c>
      <c r="O21" s="5">
        <v>1184.5999999999999</v>
      </c>
      <c r="P21" s="5">
        <v>136</v>
      </c>
      <c r="Q21" s="5"/>
      <c r="R21" s="32" t="s">
        <v>57</v>
      </c>
      <c r="S21" s="36">
        <f t="shared" si="10"/>
        <v>94.577332498434572</v>
      </c>
    </row>
    <row r="22" spans="1:19" x14ac:dyDescent="0.25">
      <c r="A22" s="47" t="s">
        <v>23</v>
      </c>
      <c r="B22" s="47"/>
      <c r="C22" s="42">
        <f t="shared" ref="C22:Q22" si="11">SUM(C19:C21)</f>
        <v>3116.5</v>
      </c>
      <c r="D22" s="42">
        <f t="shared" si="11"/>
        <v>189.8</v>
      </c>
      <c r="E22" s="41">
        <f t="shared" si="11"/>
        <v>1184.5999999999999</v>
      </c>
      <c r="F22" s="41">
        <f t="shared" si="11"/>
        <v>1742.1</v>
      </c>
      <c r="G22" s="41">
        <f t="shared" si="11"/>
        <v>0</v>
      </c>
      <c r="H22" s="41">
        <f t="shared" si="11"/>
        <v>3116.2</v>
      </c>
      <c r="I22" s="42">
        <f t="shared" si="11"/>
        <v>189.8</v>
      </c>
      <c r="J22" s="41">
        <f t="shared" si="11"/>
        <v>1184.5999999999999</v>
      </c>
      <c r="K22" s="41">
        <f t="shared" si="11"/>
        <v>1741.8</v>
      </c>
      <c r="L22" s="41">
        <f t="shared" si="11"/>
        <v>0</v>
      </c>
      <c r="M22" s="41">
        <f t="shared" si="11"/>
        <v>2940.6</v>
      </c>
      <c r="N22" s="41">
        <f t="shared" si="11"/>
        <v>189.8</v>
      </c>
      <c r="O22" s="41">
        <f t="shared" si="11"/>
        <v>1184.5999999999999</v>
      </c>
      <c r="P22" s="41">
        <f t="shared" si="11"/>
        <v>1566.2</v>
      </c>
      <c r="Q22" s="41">
        <f t="shared" si="11"/>
        <v>0</v>
      </c>
      <c r="R22" s="42" t="s">
        <v>16</v>
      </c>
      <c r="S22" s="43">
        <f t="shared" ref="S22" si="12">M22/H22*100</f>
        <v>94.364931647519413</v>
      </c>
    </row>
    <row r="23" spans="1:19" x14ac:dyDescent="0.25">
      <c r="A23" s="59" t="s">
        <v>78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1"/>
    </row>
    <row r="24" spans="1:19" ht="51" x14ac:dyDescent="0.25">
      <c r="A24" s="48" t="s">
        <v>34</v>
      </c>
      <c r="B24" s="48"/>
      <c r="C24" s="45">
        <f>SUM(D24:G24)</f>
        <v>103.9</v>
      </c>
      <c r="D24" s="44"/>
      <c r="E24" s="44"/>
      <c r="F24" s="44">
        <v>103.9</v>
      </c>
      <c r="G24" s="44"/>
      <c r="H24" s="45">
        <f>I24+J24+K24+L24</f>
        <v>103.9</v>
      </c>
      <c r="I24" s="44"/>
      <c r="J24" s="44"/>
      <c r="K24" s="44">
        <v>103.9</v>
      </c>
      <c r="L24" s="44"/>
      <c r="M24" s="45">
        <f>SUM(N24:Q24)</f>
        <v>103.9</v>
      </c>
      <c r="N24" s="44"/>
      <c r="O24" s="44"/>
      <c r="P24" s="44">
        <v>103.9</v>
      </c>
      <c r="Q24" s="44"/>
      <c r="R24" s="54" t="s">
        <v>17</v>
      </c>
      <c r="S24" s="46">
        <f>M24/H24*100</f>
        <v>100</v>
      </c>
    </row>
    <row r="25" spans="1:19" ht="153" x14ac:dyDescent="0.25">
      <c r="A25" s="48" t="s">
        <v>35</v>
      </c>
      <c r="B25" s="48"/>
      <c r="C25" s="45">
        <f>SUM(D25:G25)</f>
        <v>1828.5</v>
      </c>
      <c r="D25" s="44"/>
      <c r="E25" s="44"/>
      <c r="F25" s="44">
        <v>1828.5</v>
      </c>
      <c r="G25" s="44"/>
      <c r="H25" s="45">
        <f>I25+J25+K25+L25</f>
        <v>1828.5</v>
      </c>
      <c r="I25" s="44"/>
      <c r="J25" s="44"/>
      <c r="K25" s="44">
        <v>1828.5</v>
      </c>
      <c r="L25" s="44"/>
      <c r="M25" s="45">
        <f>SUM(N25:Q25)</f>
        <v>1303.0999999999999</v>
      </c>
      <c r="N25" s="44"/>
      <c r="O25" s="44"/>
      <c r="P25" s="44">
        <v>1303.0999999999999</v>
      </c>
      <c r="Q25" s="44"/>
      <c r="R25" s="54" t="s">
        <v>58</v>
      </c>
      <c r="S25" s="46">
        <f>M25/H25*100</f>
        <v>71.266065080667204</v>
      </c>
    </row>
    <row r="26" spans="1:19" ht="140.25" customHeight="1" x14ac:dyDescent="0.25">
      <c r="A26" s="13" t="s">
        <v>36</v>
      </c>
      <c r="B26" s="13"/>
      <c r="C26" s="5">
        <f t="shared" ref="C26:C28" si="13">SUM(D26:G26)</f>
        <v>1940.4</v>
      </c>
      <c r="D26" s="7"/>
      <c r="E26" s="7"/>
      <c r="F26" s="7">
        <v>1940.4</v>
      </c>
      <c r="G26" s="7"/>
      <c r="H26" s="5">
        <f>I26+J26+K26+L26</f>
        <v>1940.4</v>
      </c>
      <c r="I26" s="7"/>
      <c r="J26" s="7"/>
      <c r="K26" s="7">
        <v>1940.4</v>
      </c>
      <c r="L26" s="7"/>
      <c r="M26" s="5">
        <f t="shared" ref="M26:M28" si="14">SUM(N26:Q26)</f>
        <v>1719.8</v>
      </c>
      <c r="N26" s="7"/>
      <c r="O26" s="7"/>
      <c r="P26" s="7">
        <v>1719.8</v>
      </c>
      <c r="Q26" s="7"/>
      <c r="R26" s="54" t="s">
        <v>58</v>
      </c>
      <c r="S26" s="31">
        <f>M26/H26*100</f>
        <v>88.63121005978148</v>
      </c>
    </row>
    <row r="27" spans="1:19" ht="38.25" x14ac:dyDescent="0.25">
      <c r="A27" s="49" t="s">
        <v>37</v>
      </c>
      <c r="B27" s="13"/>
      <c r="C27" s="5">
        <f t="shared" si="13"/>
        <v>20</v>
      </c>
      <c r="D27" s="7"/>
      <c r="E27" s="7"/>
      <c r="F27" s="7">
        <v>20</v>
      </c>
      <c r="G27" s="7"/>
      <c r="H27" s="5">
        <f t="shared" ref="H27" si="15">I27+J27+K27+L27</f>
        <v>20</v>
      </c>
      <c r="I27" s="7"/>
      <c r="J27" s="7"/>
      <c r="K27" s="7">
        <v>20</v>
      </c>
      <c r="L27" s="7"/>
      <c r="M27" s="5">
        <f t="shared" si="14"/>
        <v>20</v>
      </c>
      <c r="N27" s="7"/>
      <c r="O27" s="7"/>
      <c r="P27" s="7">
        <v>20</v>
      </c>
      <c r="Q27" s="7"/>
      <c r="R27" s="54" t="s">
        <v>17</v>
      </c>
      <c r="S27" s="31">
        <f>M27/H27*100</f>
        <v>100</v>
      </c>
    </row>
    <row r="28" spans="1:19" ht="51" x14ac:dyDescent="0.25">
      <c r="A28" s="13" t="s">
        <v>38</v>
      </c>
      <c r="B28" s="13"/>
      <c r="C28" s="5">
        <f t="shared" si="13"/>
        <v>48.8</v>
      </c>
      <c r="D28" s="7"/>
      <c r="E28" s="7"/>
      <c r="F28" s="7">
        <v>48.8</v>
      </c>
      <c r="G28" s="7"/>
      <c r="H28" s="5">
        <f>I28+J28+K28+L28</f>
        <v>48.8</v>
      </c>
      <c r="I28" s="7"/>
      <c r="J28" s="7"/>
      <c r="K28" s="7">
        <v>48.8</v>
      </c>
      <c r="L28" s="7"/>
      <c r="M28" s="5">
        <f t="shared" si="14"/>
        <v>48.8</v>
      </c>
      <c r="N28" s="7"/>
      <c r="O28" s="7"/>
      <c r="P28" s="7">
        <v>48.8</v>
      </c>
      <c r="Q28" s="7"/>
      <c r="R28" s="54" t="s">
        <v>17</v>
      </c>
      <c r="S28" s="31">
        <f t="shared" ref="S28" si="16">M28/H28*100</f>
        <v>100</v>
      </c>
    </row>
    <row r="29" spans="1:19" ht="25.5" x14ac:dyDescent="0.25">
      <c r="A29" s="29" t="s">
        <v>22</v>
      </c>
      <c r="B29" s="16"/>
      <c r="C29" s="38">
        <f t="shared" ref="C29:Q29" si="17">SUM(C24:C28)</f>
        <v>3941.6000000000004</v>
      </c>
      <c r="D29" s="38">
        <f t="shared" si="17"/>
        <v>0</v>
      </c>
      <c r="E29" s="38">
        <f t="shared" si="17"/>
        <v>0</v>
      </c>
      <c r="F29" s="38">
        <f t="shared" si="17"/>
        <v>3941.6000000000004</v>
      </c>
      <c r="G29" s="38">
        <f t="shared" si="17"/>
        <v>0</v>
      </c>
      <c r="H29" s="38">
        <f t="shared" si="17"/>
        <v>3941.6000000000004</v>
      </c>
      <c r="I29" s="38">
        <f t="shared" si="17"/>
        <v>0</v>
      </c>
      <c r="J29" s="38">
        <f t="shared" si="17"/>
        <v>0</v>
      </c>
      <c r="K29" s="38">
        <f t="shared" si="17"/>
        <v>3941.6000000000004</v>
      </c>
      <c r="L29" s="38">
        <f t="shared" si="17"/>
        <v>0</v>
      </c>
      <c r="M29" s="38">
        <f t="shared" si="17"/>
        <v>3195.6000000000004</v>
      </c>
      <c r="N29" s="38">
        <f t="shared" si="17"/>
        <v>0</v>
      </c>
      <c r="O29" s="38">
        <f t="shared" si="17"/>
        <v>0</v>
      </c>
      <c r="P29" s="38">
        <f t="shared" si="17"/>
        <v>3195.6000000000004</v>
      </c>
      <c r="Q29" s="38">
        <f t="shared" si="17"/>
        <v>0</v>
      </c>
      <c r="R29" s="32" t="s">
        <v>20</v>
      </c>
      <c r="S29" s="30">
        <f>M29/H29*100</f>
        <v>81.073675664704695</v>
      </c>
    </row>
    <row r="30" spans="1:19" x14ac:dyDescent="0.25">
      <c r="A30" s="79" t="s">
        <v>74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1"/>
    </row>
    <row r="31" spans="1:19" ht="178.5" x14ac:dyDescent="0.25">
      <c r="A31" s="13" t="s">
        <v>39</v>
      </c>
      <c r="B31" s="13"/>
      <c r="C31" s="5">
        <f>SUM(D31:G31)</f>
        <v>1154.3000000000002</v>
      </c>
      <c r="D31" s="7"/>
      <c r="E31" s="7">
        <v>1050.4000000000001</v>
      </c>
      <c r="F31" s="7">
        <v>103.9</v>
      </c>
      <c r="G31" s="7"/>
      <c r="H31" s="5">
        <f>I31+J31+K31+L31</f>
        <v>1154.3000000000002</v>
      </c>
      <c r="I31" s="7"/>
      <c r="J31" s="7">
        <v>1050.4000000000001</v>
      </c>
      <c r="K31" s="7">
        <v>103.9</v>
      </c>
      <c r="L31" s="7"/>
      <c r="M31" s="5">
        <f t="shared" ref="M31:M41" si="18">SUM(N31:Q31)</f>
        <v>1154.3000000000002</v>
      </c>
      <c r="N31" s="7"/>
      <c r="O31" s="7">
        <v>1050.4000000000001</v>
      </c>
      <c r="P31" s="7">
        <v>103.9</v>
      </c>
      <c r="Q31" s="7"/>
      <c r="R31" s="32" t="s">
        <v>20</v>
      </c>
      <c r="S31" s="31">
        <f>M31/H31*100</f>
        <v>100</v>
      </c>
    </row>
    <row r="32" spans="1:19" ht="204" x14ac:dyDescent="0.25">
      <c r="A32" s="13" t="s">
        <v>40</v>
      </c>
      <c r="B32" s="13"/>
      <c r="C32" s="5">
        <f>SUM(D32:G32)</f>
        <v>681.8</v>
      </c>
      <c r="D32" s="7"/>
      <c r="E32" s="7">
        <v>620.4</v>
      </c>
      <c r="F32" s="7">
        <v>61.4</v>
      </c>
      <c r="G32" s="7"/>
      <c r="H32" s="5">
        <f>I32+J32+K32+L32</f>
        <v>681.8</v>
      </c>
      <c r="I32" s="7"/>
      <c r="J32" s="7">
        <v>620.4</v>
      </c>
      <c r="K32" s="7">
        <v>61.4</v>
      </c>
      <c r="L32" s="7"/>
      <c r="M32" s="5">
        <f t="shared" si="18"/>
        <v>681.8</v>
      </c>
      <c r="N32" s="7"/>
      <c r="O32" s="7">
        <v>620.4</v>
      </c>
      <c r="P32" s="7">
        <v>61.4</v>
      </c>
      <c r="Q32" s="7"/>
      <c r="R32" s="32" t="s">
        <v>20</v>
      </c>
      <c r="S32" s="31">
        <f>M32/H32*100</f>
        <v>100</v>
      </c>
    </row>
    <row r="33" spans="1:19" ht="25.5" x14ac:dyDescent="0.25">
      <c r="A33" s="29" t="s">
        <v>22</v>
      </c>
      <c r="B33" s="16"/>
      <c r="C33" s="38">
        <f>SUM(C31:C32)</f>
        <v>1836.1000000000001</v>
      </c>
      <c r="D33" s="38">
        <f t="shared" ref="D33:Q33" si="19">SUM(D31:D32)</f>
        <v>0</v>
      </c>
      <c r="E33" s="38">
        <f t="shared" si="19"/>
        <v>1670.8000000000002</v>
      </c>
      <c r="F33" s="38">
        <f t="shared" si="19"/>
        <v>165.3</v>
      </c>
      <c r="G33" s="38">
        <f t="shared" si="19"/>
        <v>0</v>
      </c>
      <c r="H33" s="38">
        <f t="shared" si="19"/>
        <v>1836.1000000000001</v>
      </c>
      <c r="I33" s="38">
        <f t="shared" si="19"/>
        <v>0</v>
      </c>
      <c r="J33" s="38">
        <f t="shared" si="19"/>
        <v>1670.8000000000002</v>
      </c>
      <c r="K33" s="38">
        <f t="shared" si="19"/>
        <v>165.3</v>
      </c>
      <c r="L33" s="38">
        <f t="shared" si="19"/>
        <v>0</v>
      </c>
      <c r="M33" s="38">
        <f t="shared" si="19"/>
        <v>1836.1000000000001</v>
      </c>
      <c r="N33" s="38">
        <f t="shared" si="19"/>
        <v>0</v>
      </c>
      <c r="O33" s="38">
        <f t="shared" si="19"/>
        <v>1670.8000000000002</v>
      </c>
      <c r="P33" s="38">
        <f t="shared" si="19"/>
        <v>165.3</v>
      </c>
      <c r="Q33" s="38">
        <f t="shared" si="19"/>
        <v>0</v>
      </c>
      <c r="R33" s="32" t="s">
        <v>20</v>
      </c>
      <c r="S33" s="31">
        <f>M33/H33*100</f>
        <v>100</v>
      </c>
    </row>
    <row r="34" spans="1:19" x14ac:dyDescent="0.25">
      <c r="A34" s="79" t="s">
        <v>75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1"/>
    </row>
    <row r="35" spans="1:19" ht="63.75" x14ac:dyDescent="0.25">
      <c r="A35" s="13" t="s">
        <v>41</v>
      </c>
      <c r="B35" s="13"/>
      <c r="C35" s="5">
        <f>SUM(D35:G35)</f>
        <v>1085.9000000000001</v>
      </c>
      <c r="D35" s="7"/>
      <c r="E35" s="7"/>
      <c r="F35" s="7">
        <v>1085.9000000000001</v>
      </c>
      <c r="G35" s="7"/>
      <c r="H35" s="5">
        <f>I35+J35+K35+L35</f>
        <v>1085.9000000000001</v>
      </c>
      <c r="I35" s="7"/>
      <c r="J35" s="7"/>
      <c r="K35" s="7">
        <v>1085.9000000000001</v>
      </c>
      <c r="L35" s="7"/>
      <c r="M35" s="5">
        <f t="shared" ref="M35" si="20">SUM(N35:Q35)</f>
        <v>1081.2</v>
      </c>
      <c r="N35" s="7"/>
      <c r="O35" s="7"/>
      <c r="P35" s="7">
        <v>1081.2</v>
      </c>
      <c r="Q35" s="7"/>
      <c r="R35" s="32" t="s">
        <v>20</v>
      </c>
      <c r="S35" s="31">
        <f>M35/H35*100</f>
        <v>99.567179298277921</v>
      </c>
    </row>
    <row r="36" spans="1:19" ht="76.5" x14ac:dyDescent="0.25">
      <c r="A36" s="13" t="s">
        <v>42</v>
      </c>
      <c r="B36" s="13"/>
      <c r="C36" s="5">
        <f>SUM(D36:G36)</f>
        <v>240</v>
      </c>
      <c r="D36" s="7"/>
      <c r="E36" s="7"/>
      <c r="F36" s="7">
        <v>240</v>
      </c>
      <c r="G36" s="7"/>
      <c r="H36" s="5">
        <f>I36+J36+K36+L36</f>
        <v>240</v>
      </c>
      <c r="I36" s="7"/>
      <c r="J36" s="7"/>
      <c r="K36" s="7">
        <v>240</v>
      </c>
      <c r="L36" s="7"/>
      <c r="M36" s="5">
        <f t="shared" ref="M36" si="21">SUM(N36:Q36)</f>
        <v>240</v>
      </c>
      <c r="N36" s="7"/>
      <c r="O36" s="7"/>
      <c r="P36" s="7">
        <v>240</v>
      </c>
      <c r="Q36" s="7"/>
      <c r="R36" s="32" t="s">
        <v>20</v>
      </c>
      <c r="S36" s="31">
        <f>M36/H36*100</f>
        <v>100</v>
      </c>
    </row>
    <row r="37" spans="1:19" ht="63.75" x14ac:dyDescent="0.25">
      <c r="A37" s="13" t="s">
        <v>43</v>
      </c>
      <c r="B37" s="13"/>
      <c r="C37" s="5">
        <f>SUM(D37:G37)</f>
        <v>213.9</v>
      </c>
      <c r="D37" s="7"/>
      <c r="E37" s="7"/>
      <c r="F37" s="7">
        <v>213.9</v>
      </c>
      <c r="G37" s="7"/>
      <c r="H37" s="5">
        <f>I37+J37+K37+L37</f>
        <v>213.9</v>
      </c>
      <c r="I37" s="7"/>
      <c r="J37" s="7"/>
      <c r="K37" s="7">
        <v>213.9</v>
      </c>
      <c r="L37" s="7"/>
      <c r="M37" s="5">
        <f t="shared" ref="M37" si="22">SUM(N37:Q37)</f>
        <v>213</v>
      </c>
      <c r="N37" s="7"/>
      <c r="O37" s="7"/>
      <c r="P37" s="7">
        <v>213</v>
      </c>
      <c r="Q37" s="7"/>
      <c r="R37" s="32" t="s">
        <v>20</v>
      </c>
      <c r="S37" s="31">
        <f>M37/H37*100</f>
        <v>99.579242636746145</v>
      </c>
    </row>
    <row r="38" spans="1:19" ht="25.5" x14ac:dyDescent="0.25">
      <c r="A38" s="29" t="s">
        <v>22</v>
      </c>
      <c r="B38" s="16"/>
      <c r="C38" s="38">
        <f t="shared" ref="C38:Q38" si="23">SUM(C35:C37)</f>
        <v>1539.8000000000002</v>
      </c>
      <c r="D38" s="38">
        <f t="shared" si="23"/>
        <v>0</v>
      </c>
      <c r="E38" s="38">
        <f t="shared" si="23"/>
        <v>0</v>
      </c>
      <c r="F38" s="38">
        <f t="shared" si="23"/>
        <v>1539.8000000000002</v>
      </c>
      <c r="G38" s="38">
        <f t="shared" si="23"/>
        <v>0</v>
      </c>
      <c r="H38" s="38">
        <f t="shared" si="23"/>
        <v>1539.8000000000002</v>
      </c>
      <c r="I38" s="38">
        <f t="shared" si="23"/>
        <v>0</v>
      </c>
      <c r="J38" s="38">
        <f t="shared" si="23"/>
        <v>0</v>
      </c>
      <c r="K38" s="38">
        <f t="shared" si="23"/>
        <v>1539.8000000000002</v>
      </c>
      <c r="L38" s="38">
        <f t="shared" si="23"/>
        <v>0</v>
      </c>
      <c r="M38" s="38">
        <f t="shared" si="23"/>
        <v>1534.2</v>
      </c>
      <c r="N38" s="38">
        <f t="shared" si="23"/>
        <v>0</v>
      </c>
      <c r="O38" s="38">
        <f t="shared" si="23"/>
        <v>0</v>
      </c>
      <c r="P38" s="38">
        <f t="shared" si="23"/>
        <v>1534.2</v>
      </c>
      <c r="Q38" s="38">
        <f t="shared" si="23"/>
        <v>0</v>
      </c>
      <c r="R38" s="32" t="s">
        <v>20</v>
      </c>
      <c r="S38" s="30">
        <f>M38/H38*100</f>
        <v>99.636316404727879</v>
      </c>
    </row>
    <row r="39" spans="1:19" x14ac:dyDescent="0.25">
      <c r="A39" s="79" t="s">
        <v>79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1"/>
    </row>
    <row r="40" spans="1:19" ht="127.5" x14ac:dyDescent="0.25">
      <c r="A40" s="13" t="s">
        <v>59</v>
      </c>
      <c r="B40" s="13"/>
      <c r="C40" s="5">
        <f>SUM(D40:G40)</f>
        <v>223</v>
      </c>
      <c r="D40" s="7"/>
      <c r="E40" s="7"/>
      <c r="F40" s="7">
        <v>223</v>
      </c>
      <c r="G40" s="7"/>
      <c r="H40" s="5">
        <f>I40+J40+K40+L40</f>
        <v>223</v>
      </c>
      <c r="I40" s="7"/>
      <c r="J40" s="7"/>
      <c r="K40" s="7">
        <v>223</v>
      </c>
      <c r="L40" s="7"/>
      <c r="M40" s="5">
        <f t="shared" si="18"/>
        <v>167</v>
      </c>
      <c r="N40" s="7"/>
      <c r="O40" s="7"/>
      <c r="P40" s="7">
        <v>167</v>
      </c>
      <c r="Q40" s="7"/>
      <c r="R40" s="54" t="s">
        <v>61</v>
      </c>
      <c r="S40" s="31">
        <f>M40/H40*100</f>
        <v>74.88789237668162</v>
      </c>
    </row>
    <row r="41" spans="1:19" ht="38.25" x14ac:dyDescent="0.25">
      <c r="A41" s="13" t="s">
        <v>60</v>
      </c>
      <c r="B41" s="13"/>
      <c r="C41" s="5">
        <f>SUM(D41:G41)</f>
        <v>10.3</v>
      </c>
      <c r="D41" s="7"/>
      <c r="E41" s="7"/>
      <c r="F41" s="7">
        <v>10.3</v>
      </c>
      <c r="G41" s="7"/>
      <c r="H41" s="5">
        <f>I41+J41+K41+L41</f>
        <v>10.3</v>
      </c>
      <c r="I41" s="7"/>
      <c r="J41" s="7"/>
      <c r="K41" s="7">
        <v>10.3</v>
      </c>
      <c r="L41" s="7"/>
      <c r="M41" s="5">
        <f t="shared" si="18"/>
        <v>10.3</v>
      </c>
      <c r="N41" s="7"/>
      <c r="O41" s="7"/>
      <c r="P41" s="7">
        <v>10.3</v>
      </c>
      <c r="Q41" s="7"/>
      <c r="R41" s="32" t="s">
        <v>20</v>
      </c>
      <c r="S41" s="31">
        <f>M41/H41*100</f>
        <v>100</v>
      </c>
    </row>
    <row r="42" spans="1:19" ht="127.5" x14ac:dyDescent="0.25">
      <c r="A42" s="51" t="s">
        <v>44</v>
      </c>
      <c r="B42" s="13"/>
      <c r="C42" s="5">
        <f>D42+E42+F42+G42</f>
        <v>290.10000000000002</v>
      </c>
      <c r="D42" s="7"/>
      <c r="E42" s="7"/>
      <c r="F42" s="7">
        <v>290.10000000000002</v>
      </c>
      <c r="G42" s="9"/>
      <c r="H42" s="5">
        <f t="shared" ref="H42:H45" si="24">I42+J42+K42</f>
        <v>290.10000000000002</v>
      </c>
      <c r="I42" s="9"/>
      <c r="J42" s="9"/>
      <c r="K42" s="9">
        <v>290.10000000000002</v>
      </c>
      <c r="L42" s="9"/>
      <c r="M42" s="5">
        <f t="shared" ref="M42:M45" si="25">SUM(N42:Q42)</f>
        <v>262.10000000000002</v>
      </c>
      <c r="N42" s="9"/>
      <c r="O42" s="9"/>
      <c r="P42" s="9">
        <v>262.10000000000002</v>
      </c>
      <c r="Q42" s="9"/>
      <c r="R42" s="54" t="s">
        <v>61</v>
      </c>
      <c r="S42" s="21">
        <f t="shared" ref="S42:S45" si="26">M42/C42*100</f>
        <v>90.348155808341957</v>
      </c>
    </row>
    <row r="43" spans="1:19" ht="25.5" x14ac:dyDescent="0.25">
      <c r="A43" s="29" t="s">
        <v>22</v>
      </c>
      <c r="B43" s="16"/>
      <c r="C43" s="38">
        <f>SUM(C40:C42)</f>
        <v>523.40000000000009</v>
      </c>
      <c r="D43" s="38">
        <f t="shared" ref="D43:Q43" si="27">SUM(D40:D42)</f>
        <v>0</v>
      </c>
      <c r="E43" s="38">
        <f t="shared" si="27"/>
        <v>0</v>
      </c>
      <c r="F43" s="38">
        <f t="shared" si="27"/>
        <v>523.40000000000009</v>
      </c>
      <c r="G43" s="38">
        <f t="shared" si="27"/>
        <v>0</v>
      </c>
      <c r="H43" s="38">
        <f t="shared" si="27"/>
        <v>523.40000000000009</v>
      </c>
      <c r="I43" s="38">
        <f t="shared" si="27"/>
        <v>0</v>
      </c>
      <c r="J43" s="38">
        <f t="shared" si="27"/>
        <v>0</v>
      </c>
      <c r="K43" s="38">
        <f t="shared" si="27"/>
        <v>523.40000000000009</v>
      </c>
      <c r="L43" s="38">
        <f t="shared" si="27"/>
        <v>0</v>
      </c>
      <c r="M43" s="38">
        <f t="shared" si="27"/>
        <v>439.40000000000003</v>
      </c>
      <c r="N43" s="38">
        <f t="shared" si="27"/>
        <v>0</v>
      </c>
      <c r="O43" s="38">
        <f t="shared" si="27"/>
        <v>0</v>
      </c>
      <c r="P43" s="38">
        <f t="shared" si="27"/>
        <v>439.40000000000003</v>
      </c>
      <c r="Q43" s="38">
        <f t="shared" si="27"/>
        <v>0</v>
      </c>
      <c r="R43" s="32" t="s">
        <v>20</v>
      </c>
      <c r="S43" s="30">
        <f>M43/H43*100</f>
        <v>83.951089033244159</v>
      </c>
    </row>
    <row r="44" spans="1:19" x14ac:dyDescent="0.25">
      <c r="A44" s="79" t="s">
        <v>76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1"/>
    </row>
    <row r="45" spans="1:19" ht="63.75" x14ac:dyDescent="0.25">
      <c r="A45" s="13" t="s">
        <v>45</v>
      </c>
      <c r="B45" s="13"/>
      <c r="C45" s="5">
        <f>D45+E45+F45+G45</f>
        <v>9.6999999999999993</v>
      </c>
      <c r="D45" s="7"/>
      <c r="E45" s="7"/>
      <c r="F45" s="7">
        <v>9.6999999999999993</v>
      </c>
      <c r="G45" s="9"/>
      <c r="H45" s="5">
        <f t="shared" si="24"/>
        <v>9.6999999999999993</v>
      </c>
      <c r="I45" s="9"/>
      <c r="J45" s="9"/>
      <c r="K45" s="9">
        <v>9.6999999999999993</v>
      </c>
      <c r="L45" s="9"/>
      <c r="M45" s="5">
        <f t="shared" si="25"/>
        <v>9.1999999999999993</v>
      </c>
      <c r="N45" s="9"/>
      <c r="O45" s="9"/>
      <c r="P45" s="9">
        <v>9.1999999999999993</v>
      </c>
      <c r="Q45" s="9"/>
      <c r="R45" s="55" t="s">
        <v>62</v>
      </c>
      <c r="S45" s="21">
        <f t="shared" si="26"/>
        <v>94.845360824742258</v>
      </c>
    </row>
    <row r="46" spans="1:19" ht="25.5" x14ac:dyDescent="0.25">
      <c r="A46" s="29" t="s">
        <v>22</v>
      </c>
      <c r="B46" s="16"/>
      <c r="C46" s="38">
        <f>SUM(C45)</f>
        <v>9.6999999999999993</v>
      </c>
      <c r="D46" s="38">
        <f t="shared" ref="D46:Q46" si="28">SUM(D45)</f>
        <v>0</v>
      </c>
      <c r="E46" s="38">
        <f t="shared" si="28"/>
        <v>0</v>
      </c>
      <c r="F46" s="38">
        <f t="shared" si="28"/>
        <v>9.6999999999999993</v>
      </c>
      <c r="G46" s="38">
        <f t="shared" si="28"/>
        <v>0</v>
      </c>
      <c r="H46" s="38">
        <f t="shared" si="28"/>
        <v>9.6999999999999993</v>
      </c>
      <c r="I46" s="38">
        <f t="shared" si="28"/>
        <v>0</v>
      </c>
      <c r="J46" s="38">
        <f t="shared" si="28"/>
        <v>0</v>
      </c>
      <c r="K46" s="38">
        <f t="shared" si="28"/>
        <v>9.6999999999999993</v>
      </c>
      <c r="L46" s="38">
        <f t="shared" si="28"/>
        <v>0</v>
      </c>
      <c r="M46" s="38">
        <f t="shared" si="28"/>
        <v>9.1999999999999993</v>
      </c>
      <c r="N46" s="38">
        <f t="shared" si="28"/>
        <v>0</v>
      </c>
      <c r="O46" s="38">
        <f t="shared" si="28"/>
        <v>0</v>
      </c>
      <c r="P46" s="38">
        <f t="shared" si="28"/>
        <v>9.1999999999999993</v>
      </c>
      <c r="Q46" s="38">
        <f t="shared" si="28"/>
        <v>0</v>
      </c>
      <c r="R46" s="32" t="s">
        <v>20</v>
      </c>
      <c r="S46" s="30">
        <f>M46/H46*100</f>
        <v>94.845360824742258</v>
      </c>
    </row>
    <row r="47" spans="1:19" x14ac:dyDescent="0.25">
      <c r="A47" s="79" t="s">
        <v>77</v>
      </c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1"/>
    </row>
    <row r="48" spans="1:19" ht="76.5" x14ac:dyDescent="0.25">
      <c r="A48" s="13" t="s">
        <v>46</v>
      </c>
      <c r="B48" s="13"/>
      <c r="C48" s="5">
        <f>D48+E48+F48+G48</f>
        <v>8.1</v>
      </c>
      <c r="D48" s="7"/>
      <c r="E48" s="7"/>
      <c r="F48" s="7">
        <v>8.1</v>
      </c>
      <c r="G48" s="9"/>
      <c r="H48" s="5">
        <f t="shared" ref="H48" si="29">I48+J48+K48</f>
        <v>8.1</v>
      </c>
      <c r="I48" s="9"/>
      <c r="J48" s="9"/>
      <c r="K48" s="9">
        <v>8.1</v>
      </c>
      <c r="L48" s="9"/>
      <c r="M48" s="5">
        <f t="shared" ref="M48" si="30">SUM(N48:Q48)</f>
        <v>8.1</v>
      </c>
      <c r="N48" s="9"/>
      <c r="O48" s="9"/>
      <c r="P48" s="9">
        <v>8.1</v>
      </c>
      <c r="Q48" s="9"/>
      <c r="R48" s="55" t="s">
        <v>62</v>
      </c>
      <c r="S48" s="21">
        <f t="shared" ref="S48" si="31">M48/C48*100</f>
        <v>100</v>
      </c>
    </row>
    <row r="49" spans="1:19" ht="25.5" x14ac:dyDescent="0.25">
      <c r="A49" s="29" t="s">
        <v>22</v>
      </c>
      <c r="B49" s="16"/>
      <c r="C49" s="38">
        <f>SUM(C48)</f>
        <v>8.1</v>
      </c>
      <c r="D49" s="38">
        <f t="shared" ref="D49:Q49" si="32">SUM(D48)</f>
        <v>0</v>
      </c>
      <c r="E49" s="38">
        <f t="shared" si="32"/>
        <v>0</v>
      </c>
      <c r="F49" s="38">
        <f t="shared" si="32"/>
        <v>8.1</v>
      </c>
      <c r="G49" s="38">
        <f t="shared" si="32"/>
        <v>0</v>
      </c>
      <c r="H49" s="38">
        <f t="shared" si="32"/>
        <v>8.1</v>
      </c>
      <c r="I49" s="38">
        <f t="shared" si="32"/>
        <v>0</v>
      </c>
      <c r="J49" s="38">
        <f t="shared" si="32"/>
        <v>0</v>
      </c>
      <c r="K49" s="38">
        <f t="shared" si="32"/>
        <v>8.1</v>
      </c>
      <c r="L49" s="38">
        <f t="shared" si="32"/>
        <v>0</v>
      </c>
      <c r="M49" s="38">
        <f t="shared" si="32"/>
        <v>8.1</v>
      </c>
      <c r="N49" s="38">
        <f t="shared" si="32"/>
        <v>0</v>
      </c>
      <c r="O49" s="38">
        <f t="shared" si="32"/>
        <v>0</v>
      </c>
      <c r="P49" s="38">
        <f t="shared" si="32"/>
        <v>8.1</v>
      </c>
      <c r="Q49" s="38">
        <f t="shared" si="32"/>
        <v>0</v>
      </c>
      <c r="R49" s="32" t="s">
        <v>20</v>
      </c>
      <c r="S49" s="31">
        <f>M49/H49*100</f>
        <v>100</v>
      </c>
    </row>
    <row r="50" spans="1:19" x14ac:dyDescent="0.25">
      <c r="A50" s="79" t="s">
        <v>66</v>
      </c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1"/>
    </row>
    <row r="51" spans="1:19" ht="102" x14ac:dyDescent="0.25">
      <c r="A51" s="13" t="s">
        <v>63</v>
      </c>
      <c r="B51" s="13"/>
      <c r="C51" s="5">
        <f>D51+E51+F51+G51</f>
        <v>10113.800000000001</v>
      </c>
      <c r="D51" s="7"/>
      <c r="E51" s="7">
        <v>9203.6</v>
      </c>
      <c r="F51" s="7">
        <v>910.2</v>
      </c>
      <c r="G51" s="9"/>
      <c r="H51" s="5">
        <f t="shared" ref="H51:H58" si="33">I51+J51+K51</f>
        <v>10113.800000000001</v>
      </c>
      <c r="I51" s="9"/>
      <c r="J51" s="9">
        <v>9203.6</v>
      </c>
      <c r="K51" s="9">
        <v>910.2</v>
      </c>
      <c r="L51" s="9"/>
      <c r="M51" s="5">
        <f t="shared" ref="M51:M58" si="34">SUM(N51:Q51)</f>
        <v>10113.800000000001</v>
      </c>
      <c r="N51" s="9"/>
      <c r="O51" s="9">
        <v>9203.6</v>
      </c>
      <c r="P51" s="9">
        <v>910.2</v>
      </c>
      <c r="Q51" s="9"/>
      <c r="R51" s="55" t="s">
        <v>62</v>
      </c>
      <c r="S51" s="21">
        <f t="shared" ref="S51" si="35">M51/C51*100</f>
        <v>100</v>
      </c>
    </row>
    <row r="52" spans="1:19" ht="25.5" x14ac:dyDescent="0.25">
      <c r="A52" s="29" t="s">
        <v>22</v>
      </c>
      <c r="B52" s="16"/>
      <c r="C52" s="38">
        <f>SUM(C51)</f>
        <v>10113.800000000001</v>
      </c>
      <c r="D52" s="38">
        <f t="shared" ref="D52:Q52" si="36">SUM(D51)</f>
        <v>0</v>
      </c>
      <c r="E52" s="38">
        <f t="shared" si="36"/>
        <v>9203.6</v>
      </c>
      <c r="F52" s="38">
        <f t="shared" si="36"/>
        <v>910.2</v>
      </c>
      <c r="G52" s="38">
        <f t="shared" si="36"/>
        <v>0</v>
      </c>
      <c r="H52" s="38">
        <f t="shared" si="36"/>
        <v>10113.800000000001</v>
      </c>
      <c r="I52" s="38">
        <f t="shared" si="36"/>
        <v>0</v>
      </c>
      <c r="J52" s="38">
        <f t="shared" si="36"/>
        <v>9203.6</v>
      </c>
      <c r="K52" s="38">
        <f t="shared" si="36"/>
        <v>910.2</v>
      </c>
      <c r="L52" s="38">
        <f t="shared" si="36"/>
        <v>0</v>
      </c>
      <c r="M52" s="38">
        <f t="shared" si="36"/>
        <v>10113.800000000001</v>
      </c>
      <c r="N52" s="38">
        <f t="shared" si="36"/>
        <v>0</v>
      </c>
      <c r="O52" s="38">
        <f t="shared" si="36"/>
        <v>9203.6</v>
      </c>
      <c r="P52" s="38">
        <f t="shared" si="36"/>
        <v>910.2</v>
      </c>
      <c r="Q52" s="38">
        <f t="shared" si="36"/>
        <v>0</v>
      </c>
      <c r="R52" s="32" t="s">
        <v>20</v>
      </c>
      <c r="S52" s="31">
        <v>100</v>
      </c>
    </row>
    <row r="53" spans="1:19" x14ac:dyDescent="0.25">
      <c r="A53" s="79" t="s">
        <v>67</v>
      </c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1"/>
    </row>
    <row r="54" spans="1:19" ht="114.75" x14ac:dyDescent="0.25">
      <c r="A54" s="13" t="s">
        <v>47</v>
      </c>
      <c r="B54" s="13"/>
      <c r="C54" s="5">
        <f t="shared" ref="C54:C58" si="37">D54+E54+F54+G54</f>
        <v>601.6</v>
      </c>
      <c r="D54" s="7"/>
      <c r="E54" s="7">
        <v>547.5</v>
      </c>
      <c r="F54" s="7">
        <v>54.1</v>
      </c>
      <c r="G54" s="9"/>
      <c r="H54" s="5">
        <f t="shared" si="33"/>
        <v>601.6</v>
      </c>
      <c r="I54" s="9"/>
      <c r="J54" s="9">
        <v>547.5</v>
      </c>
      <c r="K54" s="9">
        <v>54.1</v>
      </c>
      <c r="L54" s="9"/>
      <c r="M54" s="5">
        <f t="shared" si="34"/>
        <v>601.6</v>
      </c>
      <c r="N54" s="9"/>
      <c r="O54" s="9">
        <v>547.5</v>
      </c>
      <c r="P54" s="9">
        <v>54.1</v>
      </c>
      <c r="Q54" s="9"/>
      <c r="R54" s="55" t="s">
        <v>62</v>
      </c>
      <c r="S54" s="21">
        <f t="shared" ref="S54:S55" si="38">M54/C54*100</f>
        <v>100</v>
      </c>
    </row>
    <row r="55" spans="1:19" ht="38.25" x14ac:dyDescent="0.25">
      <c r="A55" s="13" t="s">
        <v>64</v>
      </c>
      <c r="B55" s="13"/>
      <c r="C55" s="5">
        <f t="shared" si="37"/>
        <v>512.20000000000005</v>
      </c>
      <c r="D55" s="7"/>
      <c r="E55" s="7">
        <v>229.2</v>
      </c>
      <c r="F55" s="7">
        <v>283</v>
      </c>
      <c r="G55" s="9"/>
      <c r="H55" s="5">
        <f t="shared" si="33"/>
        <v>512.20000000000005</v>
      </c>
      <c r="I55" s="9"/>
      <c r="J55" s="9">
        <v>229.2</v>
      </c>
      <c r="K55" s="9">
        <v>283</v>
      </c>
      <c r="L55" s="9"/>
      <c r="M55" s="5">
        <f t="shared" si="34"/>
        <v>512.20000000000005</v>
      </c>
      <c r="N55" s="9"/>
      <c r="O55" s="9">
        <v>229.2</v>
      </c>
      <c r="P55" s="9">
        <v>283</v>
      </c>
      <c r="Q55" s="9"/>
      <c r="R55" s="55" t="s">
        <v>62</v>
      </c>
      <c r="S55" s="21">
        <f t="shared" si="38"/>
        <v>100</v>
      </c>
    </row>
    <row r="56" spans="1:19" ht="25.5" x14ac:dyDescent="0.25">
      <c r="A56" s="29" t="s">
        <v>22</v>
      </c>
      <c r="B56" s="16"/>
      <c r="C56" s="38">
        <f>SUM(C54:C55)</f>
        <v>1113.8000000000002</v>
      </c>
      <c r="D56" s="38">
        <f t="shared" ref="D56:Q56" si="39">SUM(D54:D55)</f>
        <v>0</v>
      </c>
      <c r="E56" s="38">
        <f t="shared" si="39"/>
        <v>776.7</v>
      </c>
      <c r="F56" s="38">
        <f t="shared" si="39"/>
        <v>337.1</v>
      </c>
      <c r="G56" s="38">
        <f t="shared" si="39"/>
        <v>0</v>
      </c>
      <c r="H56" s="38">
        <f t="shared" si="39"/>
        <v>1113.8000000000002</v>
      </c>
      <c r="I56" s="38">
        <f t="shared" si="39"/>
        <v>0</v>
      </c>
      <c r="J56" s="38">
        <f t="shared" si="39"/>
        <v>776.7</v>
      </c>
      <c r="K56" s="38">
        <f t="shared" si="39"/>
        <v>337.1</v>
      </c>
      <c r="L56" s="38">
        <f t="shared" si="39"/>
        <v>0</v>
      </c>
      <c r="M56" s="38">
        <f t="shared" si="39"/>
        <v>1113.8000000000002</v>
      </c>
      <c r="N56" s="38">
        <f t="shared" si="39"/>
        <v>0</v>
      </c>
      <c r="O56" s="38">
        <f t="shared" si="39"/>
        <v>776.7</v>
      </c>
      <c r="P56" s="38">
        <f t="shared" si="39"/>
        <v>337.1</v>
      </c>
      <c r="Q56" s="38">
        <f t="shared" si="39"/>
        <v>0</v>
      </c>
      <c r="R56" s="32" t="s">
        <v>20</v>
      </c>
      <c r="S56" s="31">
        <v>100</v>
      </c>
    </row>
    <row r="57" spans="1:19" x14ac:dyDescent="0.25">
      <c r="A57" s="59" t="s">
        <v>68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1"/>
    </row>
    <row r="58" spans="1:19" ht="51" x14ac:dyDescent="0.25">
      <c r="A58" s="13" t="s">
        <v>65</v>
      </c>
      <c r="B58" s="13"/>
      <c r="C58" s="5">
        <f t="shared" si="37"/>
        <v>866.2</v>
      </c>
      <c r="D58" s="7"/>
      <c r="E58" s="7">
        <v>788.2</v>
      </c>
      <c r="F58" s="7">
        <v>78</v>
      </c>
      <c r="G58" s="9"/>
      <c r="H58" s="5">
        <f t="shared" si="33"/>
        <v>866.2</v>
      </c>
      <c r="I58" s="9"/>
      <c r="J58" s="9">
        <v>788.2</v>
      </c>
      <c r="K58" s="9">
        <v>78</v>
      </c>
      <c r="L58" s="9"/>
      <c r="M58" s="5">
        <f t="shared" si="34"/>
        <v>866.2</v>
      </c>
      <c r="N58" s="9"/>
      <c r="O58" s="9">
        <v>788.2</v>
      </c>
      <c r="P58" s="9">
        <v>78</v>
      </c>
      <c r="Q58" s="9"/>
      <c r="R58" s="55" t="s">
        <v>62</v>
      </c>
      <c r="S58" s="21">
        <f t="shared" ref="S58" si="40">M58/C58*100</f>
        <v>100</v>
      </c>
    </row>
    <row r="59" spans="1:19" ht="25.5" x14ac:dyDescent="0.25">
      <c r="A59" s="29" t="s">
        <v>22</v>
      </c>
      <c r="B59" s="16"/>
      <c r="C59" s="38">
        <f>SUM(C58)</f>
        <v>866.2</v>
      </c>
      <c r="D59" s="38">
        <f t="shared" ref="D59:Q59" si="41">SUM(D58)</f>
        <v>0</v>
      </c>
      <c r="E59" s="38">
        <f t="shared" si="41"/>
        <v>788.2</v>
      </c>
      <c r="F59" s="38">
        <f t="shared" si="41"/>
        <v>78</v>
      </c>
      <c r="G59" s="38">
        <f t="shared" si="41"/>
        <v>0</v>
      </c>
      <c r="H59" s="38">
        <f t="shared" si="41"/>
        <v>866.2</v>
      </c>
      <c r="I59" s="38">
        <f t="shared" si="41"/>
        <v>0</v>
      </c>
      <c r="J59" s="38">
        <f t="shared" si="41"/>
        <v>788.2</v>
      </c>
      <c r="K59" s="38">
        <f t="shared" si="41"/>
        <v>78</v>
      </c>
      <c r="L59" s="38">
        <f t="shared" si="41"/>
        <v>0</v>
      </c>
      <c r="M59" s="38">
        <f t="shared" si="41"/>
        <v>866.2</v>
      </c>
      <c r="N59" s="38">
        <f t="shared" si="41"/>
        <v>0</v>
      </c>
      <c r="O59" s="38">
        <f t="shared" si="41"/>
        <v>788.2</v>
      </c>
      <c r="P59" s="38">
        <f t="shared" si="41"/>
        <v>78</v>
      </c>
      <c r="Q59" s="38">
        <f t="shared" si="41"/>
        <v>0</v>
      </c>
      <c r="R59" s="32" t="s">
        <v>20</v>
      </c>
      <c r="S59" s="31">
        <v>100</v>
      </c>
    </row>
    <row r="60" spans="1:19" ht="37.5" x14ac:dyDescent="0.25">
      <c r="A60" s="28" t="s">
        <v>15</v>
      </c>
      <c r="B60" s="16"/>
      <c r="C60" s="33">
        <f>C17+C22+C29+C33+C38+C43+C46+C49+C52+C56+C59</f>
        <v>36715.5</v>
      </c>
      <c r="D60" s="33">
        <f t="shared" ref="D60:Q60" si="42">D17+D22+D29+D33+D38+D43+D46+D49+D52+D56+D59</f>
        <v>189.8</v>
      </c>
      <c r="E60" s="33">
        <f t="shared" si="42"/>
        <v>15252.2</v>
      </c>
      <c r="F60" s="33">
        <f t="shared" si="42"/>
        <v>21273.5</v>
      </c>
      <c r="G60" s="33">
        <f t="shared" si="42"/>
        <v>0</v>
      </c>
      <c r="H60" s="33">
        <f t="shared" si="42"/>
        <v>36715.200000000004</v>
      </c>
      <c r="I60" s="33">
        <f t="shared" si="42"/>
        <v>189.8</v>
      </c>
      <c r="J60" s="33">
        <f t="shared" si="42"/>
        <v>15252.2</v>
      </c>
      <c r="K60" s="33">
        <f t="shared" si="42"/>
        <v>21273.199999999997</v>
      </c>
      <c r="L60" s="33">
        <f t="shared" si="42"/>
        <v>0</v>
      </c>
      <c r="M60" s="33">
        <f t="shared" si="42"/>
        <v>35118.9</v>
      </c>
      <c r="N60" s="33">
        <f t="shared" si="42"/>
        <v>189.8</v>
      </c>
      <c r="O60" s="33">
        <f t="shared" si="42"/>
        <v>15252.2</v>
      </c>
      <c r="P60" s="33">
        <f t="shared" si="42"/>
        <v>19676.900000000001</v>
      </c>
      <c r="Q60" s="33">
        <f t="shared" si="42"/>
        <v>0</v>
      </c>
      <c r="R60" s="6" t="s">
        <v>18</v>
      </c>
      <c r="S60" s="8">
        <f>M60/C60*100</f>
        <v>95.651427871062637</v>
      </c>
    </row>
    <row r="61" spans="1:19" x14ac:dyDescent="0.25">
      <c r="A61" s="10"/>
      <c r="B61" s="10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</row>
    <row r="62" spans="1:19" x14ac:dyDescent="0.25">
      <c r="A62" s="1" t="s">
        <v>69</v>
      </c>
      <c r="D62" s="1" t="s">
        <v>70</v>
      </c>
    </row>
    <row r="64" spans="1:19" x14ac:dyDescent="0.25">
      <c r="A64" s="1" t="s">
        <v>48</v>
      </c>
    </row>
  </sheetData>
  <mergeCells count="28">
    <mergeCell ref="A57:S57"/>
    <mergeCell ref="A30:S30"/>
    <mergeCell ref="A34:S34"/>
    <mergeCell ref="A44:S44"/>
    <mergeCell ref="A47:S47"/>
    <mergeCell ref="A50:S50"/>
    <mergeCell ref="A39:S39"/>
    <mergeCell ref="H7:H8"/>
    <mergeCell ref="I7:L7"/>
    <mergeCell ref="M7:M8"/>
    <mergeCell ref="N7:Q7"/>
    <mergeCell ref="A53:S53"/>
    <mergeCell ref="A10:S10"/>
    <mergeCell ref="A18:S18"/>
    <mergeCell ref="A23:S23"/>
    <mergeCell ref="B1:O1"/>
    <mergeCell ref="B2:O2"/>
    <mergeCell ref="B3:O3"/>
    <mergeCell ref="B4:O4"/>
    <mergeCell ref="P5:S5"/>
    <mergeCell ref="A6:A8"/>
    <mergeCell ref="C6:G6"/>
    <mergeCell ref="H6:L6"/>
    <mergeCell ref="M6:Q6"/>
    <mergeCell ref="R6:R8"/>
    <mergeCell ref="S6:S8"/>
    <mergeCell ref="C7:C8"/>
    <mergeCell ref="D7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"/>
  <sheetViews>
    <sheetView tabSelected="1" view="pageLayout" zoomScale="80" zoomScalePageLayoutView="80" workbookViewId="0">
      <selection activeCell="J13" sqref="J13"/>
    </sheetView>
  </sheetViews>
  <sheetFormatPr defaultColWidth="9.140625" defaultRowHeight="15.75" x14ac:dyDescent="0.25"/>
  <cols>
    <col min="1" max="1" width="23.140625" style="1" customWidth="1"/>
    <col min="2" max="2" width="7" style="1" customWidth="1"/>
    <col min="3" max="3" width="9.140625" style="1"/>
    <col min="4" max="4" width="8.7109375" style="1" customWidth="1"/>
    <col min="5" max="5" width="10.42578125" style="1" customWidth="1"/>
    <col min="6" max="6" width="9.140625" style="1"/>
    <col min="7" max="7" width="9" style="1" customWidth="1"/>
    <col min="8" max="8" width="10.140625" style="1" customWidth="1"/>
    <col min="9" max="9" width="8" style="1" customWidth="1"/>
    <col min="10" max="10" width="9.5703125" style="1" customWidth="1"/>
    <col min="11" max="11" width="10.140625" style="1" customWidth="1"/>
    <col min="12" max="12" width="8.140625" style="1" customWidth="1"/>
    <col min="13" max="13" width="10.5703125" style="1" customWidth="1"/>
    <col min="14" max="14" width="9.28515625" style="1" customWidth="1"/>
    <col min="15" max="15" width="10.140625" style="1" customWidth="1"/>
    <col min="16" max="16" width="8.5703125" style="1" customWidth="1"/>
    <col min="17" max="17" width="8" style="1" customWidth="1"/>
    <col min="18" max="18" width="14.85546875" style="1" customWidth="1"/>
    <col min="19" max="19" width="6.140625" style="1" customWidth="1"/>
    <col min="20" max="16384" width="9.140625" style="1"/>
  </cols>
  <sheetData>
    <row r="1" spans="1:31" ht="18.75" x14ac:dyDescent="0.3">
      <c r="A1" s="19"/>
      <c r="B1" s="62" t="s">
        <v>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19"/>
      <c r="Q1" s="19"/>
      <c r="R1" s="19"/>
    </row>
    <row r="2" spans="1:31" ht="18.75" x14ac:dyDescent="0.3">
      <c r="A2" s="19"/>
      <c r="B2" s="62" t="s">
        <v>8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19"/>
      <c r="Q2" s="19"/>
      <c r="R2" s="19"/>
    </row>
    <row r="3" spans="1:31" ht="18.75" x14ac:dyDescent="0.3">
      <c r="A3" s="19"/>
      <c r="B3" s="19" t="s">
        <v>71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31" ht="18.75" x14ac:dyDescent="0.3">
      <c r="A4" s="20"/>
      <c r="B4" s="63" t="s">
        <v>49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20"/>
      <c r="Q4" s="20"/>
      <c r="R4" s="20"/>
    </row>
    <row r="5" spans="1:31" x14ac:dyDescent="0.25">
      <c r="P5" s="64" t="s">
        <v>7</v>
      </c>
      <c r="Q5" s="64"/>
      <c r="R5" s="64"/>
      <c r="S5" s="64"/>
    </row>
    <row r="6" spans="1:31" ht="62.25" customHeight="1" x14ac:dyDescent="0.25">
      <c r="A6" s="65" t="s">
        <v>0</v>
      </c>
      <c r="B6" s="18" t="s">
        <v>10</v>
      </c>
      <c r="C6" s="66" t="s">
        <v>50</v>
      </c>
      <c r="D6" s="66"/>
      <c r="E6" s="66"/>
      <c r="F6" s="66"/>
      <c r="G6" s="66"/>
      <c r="H6" s="66" t="s">
        <v>51</v>
      </c>
      <c r="I6" s="66"/>
      <c r="J6" s="66"/>
      <c r="K6" s="66"/>
      <c r="L6" s="66"/>
      <c r="M6" s="67" t="s">
        <v>11</v>
      </c>
      <c r="N6" s="68"/>
      <c r="O6" s="68"/>
      <c r="P6" s="68"/>
      <c r="Q6" s="69"/>
      <c r="R6" s="70" t="s">
        <v>12</v>
      </c>
      <c r="S6" s="73" t="s">
        <v>13</v>
      </c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ht="15.75" customHeight="1" x14ac:dyDescent="0.25">
      <c r="A7" s="65"/>
      <c r="B7" s="18"/>
      <c r="C7" s="66" t="s">
        <v>1</v>
      </c>
      <c r="D7" s="66" t="s">
        <v>6</v>
      </c>
      <c r="E7" s="66"/>
      <c r="F7" s="66"/>
      <c r="G7" s="66"/>
      <c r="H7" s="66" t="s">
        <v>1</v>
      </c>
      <c r="I7" s="66" t="s">
        <v>6</v>
      </c>
      <c r="J7" s="66"/>
      <c r="K7" s="66"/>
      <c r="L7" s="66"/>
      <c r="M7" s="66" t="s">
        <v>1</v>
      </c>
      <c r="N7" s="76" t="s">
        <v>6</v>
      </c>
      <c r="O7" s="77"/>
      <c r="P7" s="77"/>
      <c r="Q7" s="78"/>
      <c r="R7" s="71"/>
      <c r="S7" s="74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ht="38.25" x14ac:dyDescent="0.25">
      <c r="A8" s="65"/>
      <c r="B8" s="18"/>
      <c r="C8" s="66"/>
      <c r="D8" s="3" t="s">
        <v>2</v>
      </c>
      <c r="E8" s="3" t="s">
        <v>3</v>
      </c>
      <c r="F8" s="3" t="s">
        <v>4</v>
      </c>
      <c r="G8" s="3" t="s">
        <v>5</v>
      </c>
      <c r="H8" s="66"/>
      <c r="I8" s="14" t="s">
        <v>2</v>
      </c>
      <c r="J8" s="14" t="s">
        <v>3</v>
      </c>
      <c r="K8" s="14" t="s">
        <v>4</v>
      </c>
      <c r="L8" s="14" t="s">
        <v>5</v>
      </c>
      <c r="M8" s="66"/>
      <c r="N8" s="24" t="s">
        <v>2</v>
      </c>
      <c r="O8" s="24" t="s">
        <v>3</v>
      </c>
      <c r="P8" s="24" t="s">
        <v>4</v>
      </c>
      <c r="Q8" s="24" t="s">
        <v>14</v>
      </c>
      <c r="R8" s="72"/>
      <c r="S8" s="75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x14ac:dyDescent="0.25">
      <c r="A9" s="3">
        <v>1</v>
      </c>
      <c r="B9" s="18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12">
        <v>8</v>
      </c>
      <c r="I9" s="12">
        <v>9</v>
      </c>
      <c r="J9" s="12">
        <v>10</v>
      </c>
      <c r="K9" s="12">
        <v>11</v>
      </c>
      <c r="L9" s="12">
        <v>12</v>
      </c>
      <c r="M9" s="4">
        <v>13</v>
      </c>
      <c r="N9" s="4">
        <v>14</v>
      </c>
      <c r="O9" s="4">
        <v>15</v>
      </c>
      <c r="P9" s="4">
        <v>16</v>
      </c>
      <c r="Q9" s="22">
        <v>17</v>
      </c>
      <c r="R9" s="17">
        <v>18</v>
      </c>
      <c r="S9" s="26">
        <v>19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59.25" customHeight="1" x14ac:dyDescent="0.25">
      <c r="A10" s="59" t="s">
        <v>72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76.5" customHeight="1" x14ac:dyDescent="0.25">
      <c r="A11" s="25" t="s">
        <v>73</v>
      </c>
      <c r="B11" s="13"/>
      <c r="C11" s="5">
        <f>D11+E11+F11+G11</f>
        <v>8749.2000000000007</v>
      </c>
      <c r="D11" s="5">
        <v>2499.8000000000002</v>
      </c>
      <c r="E11" s="5">
        <v>5461.2</v>
      </c>
      <c r="F11" s="5">
        <v>788.2</v>
      </c>
      <c r="G11" s="5"/>
      <c r="H11" s="5">
        <f>SUM(I11:L11)</f>
        <v>8749.2000000000007</v>
      </c>
      <c r="I11" s="5">
        <v>2499.8000000000002</v>
      </c>
      <c r="J11" s="5">
        <v>5461.2</v>
      </c>
      <c r="K11" s="5">
        <v>788.2</v>
      </c>
      <c r="L11" s="5"/>
      <c r="M11" s="5">
        <f t="shared" ref="M11" si="0">SUM(N11:Q11)</f>
        <v>8749.2000000000007</v>
      </c>
      <c r="N11" s="5">
        <v>2499.8000000000002</v>
      </c>
      <c r="O11" s="5">
        <v>5461.2</v>
      </c>
      <c r="P11" s="5">
        <v>788.2</v>
      </c>
      <c r="Q11" s="5"/>
      <c r="R11" s="32" t="s">
        <v>17</v>
      </c>
      <c r="S11" s="23">
        <f t="shared" ref="S11" si="1">M11*100/H11</f>
        <v>100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s="39" customFormat="1" ht="71.25" customHeight="1" x14ac:dyDescent="0.25">
      <c r="A12" s="56" t="s">
        <v>23</v>
      </c>
      <c r="B12" s="56"/>
      <c r="C12" s="57">
        <f>SUM(C11)</f>
        <v>8749.2000000000007</v>
      </c>
      <c r="D12" s="57">
        <f t="shared" ref="D12:Q12" si="2">SUM(D11)</f>
        <v>2499.8000000000002</v>
      </c>
      <c r="E12" s="57">
        <f t="shared" si="2"/>
        <v>5461.2</v>
      </c>
      <c r="F12" s="57">
        <f t="shared" si="2"/>
        <v>788.2</v>
      </c>
      <c r="G12" s="57">
        <f t="shared" si="2"/>
        <v>0</v>
      </c>
      <c r="H12" s="57">
        <f t="shared" si="2"/>
        <v>8749.2000000000007</v>
      </c>
      <c r="I12" s="57">
        <f t="shared" si="2"/>
        <v>2499.8000000000002</v>
      </c>
      <c r="J12" s="57">
        <f t="shared" si="2"/>
        <v>5461.2</v>
      </c>
      <c r="K12" s="57">
        <f t="shared" si="2"/>
        <v>788.2</v>
      </c>
      <c r="L12" s="57">
        <f t="shared" si="2"/>
        <v>0</v>
      </c>
      <c r="M12" s="57">
        <f t="shared" si="2"/>
        <v>8749.2000000000007</v>
      </c>
      <c r="N12" s="57">
        <f t="shared" si="2"/>
        <v>2499.8000000000002</v>
      </c>
      <c r="O12" s="57">
        <f t="shared" si="2"/>
        <v>5461.2</v>
      </c>
      <c r="P12" s="57">
        <f t="shared" si="2"/>
        <v>788.2</v>
      </c>
      <c r="Q12" s="57">
        <f t="shared" si="2"/>
        <v>0</v>
      </c>
      <c r="R12" s="57" t="s">
        <v>16</v>
      </c>
      <c r="S12" s="58">
        <f t="shared" ref="S12" si="3">M12/H12*100</f>
        <v>100</v>
      </c>
    </row>
    <row r="13" spans="1:31" ht="79.5" customHeight="1" x14ac:dyDescent="0.25"/>
    <row r="14" spans="1:31" ht="42.75" customHeight="1" x14ac:dyDescent="0.25">
      <c r="A14" s="1" t="s">
        <v>48</v>
      </c>
    </row>
    <row r="15" spans="1:31" ht="47.25" customHeight="1" x14ac:dyDescent="0.25"/>
    <row r="16" spans="1:31" ht="53.25" customHeight="1" x14ac:dyDescent="0.25"/>
    <row r="18" ht="26.25" customHeight="1" x14ac:dyDescent="0.25"/>
  </sheetData>
  <mergeCells count="17">
    <mergeCell ref="P5:S5"/>
    <mergeCell ref="D7:G7"/>
    <mergeCell ref="C7:C8"/>
    <mergeCell ref="C6:G6"/>
    <mergeCell ref="B1:O1"/>
    <mergeCell ref="B2:O2"/>
    <mergeCell ref="B4:O4"/>
    <mergeCell ref="S6:S8"/>
    <mergeCell ref="M7:M8"/>
    <mergeCell ref="R6:R8"/>
    <mergeCell ref="M6:Q6"/>
    <mergeCell ref="N7:Q7"/>
    <mergeCell ref="A10:S10"/>
    <mergeCell ref="A6:A8"/>
    <mergeCell ref="H6:L6"/>
    <mergeCell ref="I7:L7"/>
    <mergeCell ref="H7:H8"/>
  </mergeCells>
  <pageMargins left="0.23622047244094491" right="0.1953125" top="0.15748031496062992" bottom="0.65104166666666663" header="0.31496062992125984" footer="0.31496062992125984"/>
  <pageSetup paperSize="9" scale="75" fitToHeight="6" orientation="landscape" r:id="rId1"/>
  <headerFooter>
    <oddFooter>&amp;CСтраница 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МП 1</vt:lpstr>
      <vt:lpstr>МП 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2025-03-20T11:10:31Z</dcterms:modified>
</cp:coreProperties>
</file>